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.1 - BC3 - Výsadba d..." sheetId="2" r:id="rId2"/>
    <sheet name="SO 01.2.1 - BC3 - Výsadba..." sheetId="3" r:id="rId3"/>
    <sheet name="SO1.2.2 - BC3 - Výsadba d..." sheetId="4" r:id="rId4"/>
    <sheet name="SO1.2.3 - BC3 - Výsadba d..." sheetId="5" r:id="rId5"/>
    <sheet name="SO 02.3.1 - BC5 - Výsadba..." sheetId="6" r:id="rId6"/>
    <sheet name="SO 02.3.2.1 - BC5 - Výsad..." sheetId="7" r:id="rId7"/>
    <sheet name="SO 02.3.2.2 - BC5 - Výsad..." sheetId="8" r:id="rId8"/>
    <sheet name="SO 02.3.2.3 - BC5 - Výsad..." sheetId="9" r:id="rId9"/>
    <sheet name="SO 03.1 - BK4 - Výsadba d..." sheetId="10" r:id="rId10"/>
    <sheet name="SO 3.2.1 - BK4 - Výsadba ..." sheetId="11" r:id="rId11"/>
    <sheet name="SO 03.2.2 - BK4 - Výsadba..." sheetId="12" r:id="rId12"/>
    <sheet name="SO 03.2.3 - BK4 - Výsadba..." sheetId="13" r:id="rId13"/>
    <sheet name="SO 04.1 - BK6 a BK5 - Výs..." sheetId="14" r:id="rId14"/>
    <sheet name="SO 04.2.1 - BK6 a BK5 - V..." sheetId="15" r:id="rId15"/>
    <sheet name="SO 04.2.2 - BK6 a BK5 - V..." sheetId="16" r:id="rId16"/>
    <sheet name="SO 04.4.3 - BK6 a BK5 - V..." sheetId="17" r:id="rId17"/>
    <sheet name="VRN - Výsadby - Vedlejší ..." sheetId="18" r:id="rId18"/>
    <sheet name="Pokyny pro vyplnění" sheetId="19" r:id="rId19"/>
  </sheets>
  <definedNames>
    <definedName name="_xlnm.Print_Area" localSheetId="0">'Rekapitulace stavby'!$D$4:$AO$36,'Rekapitulace stavby'!$C$42:$AQ$81</definedName>
    <definedName name="_xlnm.Print_Titles" localSheetId="0">'Rekapitulace stavby'!$52:$52</definedName>
    <definedName name="_xlnm._FilterDatabase" localSheetId="1" hidden="1">'SO 01.1 - BC3 - Výsadba d...'!$C$89:$K$235</definedName>
    <definedName name="_xlnm.Print_Area" localSheetId="1">'SO 01.1 - BC3 - Výsadba d...'!$C$4:$J$41,'SO 01.1 - BC3 - Výsadba d...'!$C$47:$J$69,'SO 01.1 - BC3 - Výsadba d...'!$C$75:$K$235</definedName>
    <definedName name="_xlnm.Print_Titles" localSheetId="1">'SO 01.1 - BC3 - Výsadba d...'!$89:$89</definedName>
    <definedName name="_xlnm._FilterDatabase" localSheetId="2" hidden="1">'SO 01.2.1 - BC3 - Výsadba...'!$C$92:$K$126</definedName>
    <definedName name="_xlnm.Print_Area" localSheetId="2">'SO 01.2.1 - BC3 - Výsadba...'!$C$4:$J$43,'SO 01.2.1 - BC3 - Výsadba...'!$C$49:$J$70,'SO 01.2.1 - BC3 - Výsadba...'!$C$76:$K$126</definedName>
    <definedName name="_xlnm.Print_Titles" localSheetId="2">'SO 01.2.1 - BC3 - Výsadba...'!$92:$92</definedName>
    <definedName name="_xlnm._FilterDatabase" localSheetId="3" hidden="1">'SO1.2.2 - BC3 - Výsadba d...'!$C$92:$K$112</definedName>
    <definedName name="_xlnm.Print_Area" localSheetId="3">'SO1.2.2 - BC3 - Výsadba d...'!$C$4:$J$43,'SO1.2.2 - BC3 - Výsadba d...'!$C$49:$J$70,'SO1.2.2 - BC3 - Výsadba d...'!$C$76:$K$112</definedName>
    <definedName name="_xlnm.Print_Titles" localSheetId="3">'SO1.2.2 - BC3 - Výsadba d...'!$92:$92</definedName>
    <definedName name="_xlnm._FilterDatabase" localSheetId="4" hidden="1">'SO1.2.3 - BC3 - Výsadba d...'!$C$92:$K$112</definedName>
    <definedName name="_xlnm.Print_Area" localSheetId="4">'SO1.2.3 - BC3 - Výsadba d...'!$C$4:$J$43,'SO1.2.3 - BC3 - Výsadba d...'!$C$49:$J$70,'SO1.2.3 - BC3 - Výsadba d...'!$C$76:$K$112</definedName>
    <definedName name="_xlnm.Print_Titles" localSheetId="4">'SO1.2.3 - BC3 - Výsadba d...'!$92:$92</definedName>
    <definedName name="_xlnm._FilterDatabase" localSheetId="5" hidden="1">'SO 02.3.1 - BC5 - Výsadba...'!$C$95:$K$233</definedName>
    <definedName name="_xlnm.Print_Area" localSheetId="5">'SO 02.3.1 - BC5 - Výsadba...'!$C$4:$J$43,'SO 02.3.1 - BC5 - Výsadba...'!$C$49:$J$73,'SO 02.3.1 - BC5 - Výsadba...'!$C$79:$K$233</definedName>
    <definedName name="_xlnm.Print_Titles" localSheetId="5">'SO 02.3.1 - BC5 - Výsadba...'!$95:$95</definedName>
    <definedName name="_xlnm._FilterDatabase" localSheetId="6" hidden="1">'SO 02.3.2.1 - BC5 - Výsad...'!$C$92:$K$130</definedName>
    <definedName name="_xlnm.Print_Area" localSheetId="6">'SO 02.3.2.1 - BC5 - Výsad...'!$C$4:$J$43,'SO 02.3.2.1 - BC5 - Výsad...'!$C$49:$J$70,'SO 02.3.2.1 - BC5 - Výsad...'!$C$76:$K$130</definedName>
    <definedName name="_xlnm.Print_Titles" localSheetId="6">'SO 02.3.2.1 - BC5 - Výsad...'!$92:$92</definedName>
    <definedName name="_xlnm._FilterDatabase" localSheetId="7" hidden="1">'SO 02.3.2.2 - BC5 - Výsad...'!$C$92:$K$116</definedName>
    <definedName name="_xlnm.Print_Area" localSheetId="7">'SO 02.3.2.2 - BC5 - Výsad...'!$C$4:$J$43,'SO 02.3.2.2 - BC5 - Výsad...'!$C$49:$J$70,'SO 02.3.2.2 - BC5 - Výsad...'!$C$76:$K$116</definedName>
    <definedName name="_xlnm.Print_Titles" localSheetId="7">'SO 02.3.2.2 - BC5 - Výsad...'!$92:$92</definedName>
    <definedName name="_xlnm._FilterDatabase" localSheetId="8" hidden="1">'SO 02.3.2.3 - BC5 - Výsad...'!$C$92:$K$116</definedName>
    <definedName name="_xlnm.Print_Area" localSheetId="8">'SO 02.3.2.3 - BC5 - Výsad...'!$C$4:$J$43,'SO 02.3.2.3 - BC5 - Výsad...'!$C$49:$J$70,'SO 02.3.2.3 - BC5 - Výsad...'!$C$76:$K$116</definedName>
    <definedName name="_xlnm.Print_Titles" localSheetId="8">'SO 02.3.2.3 - BC5 - Výsad...'!$92:$92</definedName>
    <definedName name="_xlnm._FilterDatabase" localSheetId="9" hidden="1">'SO 03.1 - BK4 - Výsadba d...'!$C$89:$K$209</definedName>
    <definedName name="_xlnm.Print_Area" localSheetId="9">'SO 03.1 - BK4 - Výsadba d...'!$C$4:$J$41,'SO 03.1 - BK4 - Výsadba d...'!$C$47:$J$69,'SO 03.1 - BK4 - Výsadba d...'!$C$75:$K$209</definedName>
    <definedName name="_xlnm.Print_Titles" localSheetId="9">'SO 03.1 - BK4 - Výsadba d...'!$89:$89</definedName>
    <definedName name="_xlnm._FilterDatabase" localSheetId="10" hidden="1">'SO 3.2.1 - BK4 - Výsadba ...'!$C$92:$K$127</definedName>
    <definedName name="_xlnm.Print_Area" localSheetId="10">'SO 3.2.1 - BK4 - Výsadba ...'!$C$4:$J$43,'SO 3.2.1 - BK4 - Výsadba ...'!$C$49:$J$70,'SO 3.2.1 - BK4 - Výsadba ...'!$C$76:$K$127</definedName>
    <definedName name="_xlnm.Print_Titles" localSheetId="10">'SO 3.2.1 - BK4 - Výsadba ...'!$92:$92</definedName>
    <definedName name="_xlnm._FilterDatabase" localSheetId="11" hidden="1">'SO 03.2.2 - BK4 - Výsadba...'!$C$92:$K$117</definedName>
    <definedName name="_xlnm.Print_Area" localSheetId="11">'SO 03.2.2 - BK4 - Výsadba...'!$C$4:$J$43,'SO 03.2.2 - BK4 - Výsadba...'!$C$49:$J$70,'SO 03.2.2 - BK4 - Výsadba...'!$C$76:$K$117</definedName>
    <definedName name="_xlnm.Print_Titles" localSheetId="11">'SO 03.2.2 - BK4 - Výsadba...'!$92:$92</definedName>
    <definedName name="_xlnm._FilterDatabase" localSheetId="12" hidden="1">'SO 03.2.3 - BK4 - Výsadba...'!$C$92:$K$117</definedName>
    <definedName name="_xlnm.Print_Area" localSheetId="12">'SO 03.2.3 - BK4 - Výsadba...'!$C$4:$J$43,'SO 03.2.3 - BK4 - Výsadba...'!$C$49:$J$70,'SO 03.2.3 - BK4 - Výsadba...'!$C$76:$K$117</definedName>
    <definedName name="_xlnm.Print_Titles" localSheetId="12">'SO 03.2.3 - BK4 - Výsadba...'!$92:$92</definedName>
    <definedName name="_xlnm._FilterDatabase" localSheetId="13" hidden="1">'SO 04.1 - BK6 a BK5 - Výs...'!$C$89:$K$218</definedName>
    <definedName name="_xlnm.Print_Area" localSheetId="13">'SO 04.1 - BK6 a BK5 - Výs...'!$C$4:$J$41,'SO 04.1 - BK6 a BK5 - Výs...'!$C$47:$J$69,'SO 04.1 - BK6 a BK5 - Výs...'!$C$75:$K$218</definedName>
    <definedName name="_xlnm.Print_Titles" localSheetId="13">'SO 04.1 - BK6 a BK5 - Výs...'!$89:$89</definedName>
    <definedName name="_xlnm._FilterDatabase" localSheetId="14" hidden="1">'SO 04.2.1 - BK6 a BK5 - V...'!$C$92:$K$128</definedName>
    <definedName name="_xlnm.Print_Area" localSheetId="14">'SO 04.2.1 - BK6 a BK5 - V...'!$C$4:$J$43,'SO 04.2.1 - BK6 a BK5 - V...'!$C$49:$J$70,'SO 04.2.1 - BK6 a BK5 - V...'!$C$76:$K$128</definedName>
    <definedName name="_xlnm.Print_Titles" localSheetId="14">'SO 04.2.1 - BK6 a BK5 - V...'!$92:$92</definedName>
    <definedName name="_xlnm._FilterDatabase" localSheetId="15" hidden="1">'SO 04.2.2 - BK6 a BK5 - V...'!$C$92:$K$118</definedName>
    <definedName name="_xlnm.Print_Area" localSheetId="15">'SO 04.2.2 - BK6 a BK5 - V...'!$C$4:$J$43,'SO 04.2.2 - BK6 a BK5 - V...'!$C$49:$J$70,'SO 04.2.2 - BK6 a BK5 - V...'!$C$76:$K$118</definedName>
    <definedName name="_xlnm.Print_Titles" localSheetId="15">'SO 04.2.2 - BK6 a BK5 - V...'!$92:$92</definedName>
    <definedName name="_xlnm._FilterDatabase" localSheetId="16" hidden="1">'SO 04.4.3 - BK6 a BK5 - V...'!$C$92:$K$118</definedName>
    <definedName name="_xlnm.Print_Area" localSheetId="16">'SO 04.4.3 - BK6 a BK5 - V...'!$C$4:$J$43,'SO 04.4.3 - BK6 a BK5 - V...'!$C$49:$J$70,'SO 04.4.3 - BK6 a BK5 - V...'!$C$76:$K$118</definedName>
    <definedName name="_xlnm.Print_Titles" localSheetId="16">'SO 04.4.3 - BK6 a BK5 - V...'!$92:$92</definedName>
    <definedName name="_xlnm._FilterDatabase" localSheetId="17" hidden="1">'VRN - Výsadby - Vedlejší ...'!$C$80:$K$101</definedName>
    <definedName name="_xlnm.Print_Area" localSheetId="17">'VRN - Výsadby - Vedlejší ...'!$C$4:$J$39,'VRN - Výsadby - Vedlejší ...'!$C$45:$J$62,'VRN - Výsadby - Vedlejší ...'!$C$68:$K$101</definedName>
    <definedName name="_xlnm.Print_Titles" localSheetId="17">'VRN - Výsadby - Vedlejší ...'!$80:$80</definedName>
    <definedName name="_xlnm.Print_Area" localSheetId="1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8" l="1" r="J37"/>
  <c r="J36"/>
  <c i="1" r="AY80"/>
  <c i="18" r="J35"/>
  <c i="1" r="AX80"/>
  <c i="18"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F75"/>
  <c r="E73"/>
  <c r="F52"/>
  <c r="E50"/>
  <c r="J24"/>
  <c r="E24"/>
  <c r="J78"/>
  <c r="J23"/>
  <c r="J21"/>
  <c r="E21"/>
  <c r="J54"/>
  <c r="J20"/>
  <c r="J18"/>
  <c r="E18"/>
  <c r="F55"/>
  <c r="J17"/>
  <c r="J15"/>
  <c r="E15"/>
  <c r="F77"/>
  <c r="J14"/>
  <c r="J12"/>
  <c r="J75"/>
  <c r="E7"/>
  <c r="E71"/>
  <c i="17" r="J41"/>
  <c r="J40"/>
  <c i="1" r="AY79"/>
  <c i="17" r="J39"/>
  <c i="1" r="AX79"/>
  <c i="17" r="BI117"/>
  <c r="BH117"/>
  <c r="BG117"/>
  <c r="BF117"/>
  <c r="T117"/>
  <c r="R117"/>
  <c r="P117"/>
  <c r="BI115"/>
  <c r="BH115"/>
  <c r="BG115"/>
  <c r="BF115"/>
  <c r="T115"/>
  <c r="R115"/>
  <c r="P115"/>
  <c r="BI111"/>
  <c r="BH111"/>
  <c r="BG111"/>
  <c r="BF111"/>
  <c r="T111"/>
  <c r="R111"/>
  <c r="P111"/>
  <c r="BI110"/>
  <c r="BH110"/>
  <c r="BG110"/>
  <c r="BF110"/>
  <c r="T110"/>
  <c r="R110"/>
  <c r="P110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F87"/>
  <c r="E85"/>
  <c r="F60"/>
  <c r="E58"/>
  <c r="J28"/>
  <c r="E28"/>
  <c r="J90"/>
  <c r="J27"/>
  <c r="J25"/>
  <c r="E25"/>
  <c r="J89"/>
  <c r="J24"/>
  <c r="J22"/>
  <c r="E22"/>
  <c r="F90"/>
  <c r="J21"/>
  <c r="J19"/>
  <c r="E19"/>
  <c r="F62"/>
  <c r="J18"/>
  <c r="J16"/>
  <c r="J87"/>
  <c r="E7"/>
  <c r="E79"/>
  <c i="16" r="J41"/>
  <c r="J40"/>
  <c i="1" r="AY78"/>
  <c i="16" r="J39"/>
  <c i="1" r="AX78"/>
  <c i="16" r="BI117"/>
  <c r="BH117"/>
  <c r="BG117"/>
  <c r="BF117"/>
  <c r="T117"/>
  <c r="R117"/>
  <c r="P117"/>
  <c r="BI115"/>
  <c r="BH115"/>
  <c r="BG115"/>
  <c r="BF115"/>
  <c r="T115"/>
  <c r="R115"/>
  <c r="P115"/>
  <c r="BI111"/>
  <c r="BH111"/>
  <c r="BG111"/>
  <c r="BF111"/>
  <c r="T111"/>
  <c r="R111"/>
  <c r="P111"/>
  <c r="BI110"/>
  <c r="BH110"/>
  <c r="BG110"/>
  <c r="BF110"/>
  <c r="T110"/>
  <c r="R110"/>
  <c r="P110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F87"/>
  <c r="E85"/>
  <c r="F60"/>
  <c r="E58"/>
  <c r="J28"/>
  <c r="E28"/>
  <c r="J63"/>
  <c r="J27"/>
  <c r="J25"/>
  <c r="E25"/>
  <c r="J62"/>
  <c r="J24"/>
  <c r="J22"/>
  <c r="E22"/>
  <c r="F90"/>
  <c r="J21"/>
  <c r="J19"/>
  <c r="E19"/>
  <c r="F89"/>
  <c r="J18"/>
  <c r="J16"/>
  <c r="J87"/>
  <c r="E7"/>
  <c r="E79"/>
  <c i="15" r="J41"/>
  <c r="J40"/>
  <c i="1" r="AY77"/>
  <c i="15" r="J39"/>
  <c i="1" r="AX77"/>
  <c i="15" r="BI127"/>
  <c r="BH127"/>
  <c r="BG127"/>
  <c r="BF127"/>
  <c r="T127"/>
  <c r="R127"/>
  <c r="P127"/>
  <c r="BI125"/>
  <c r="BH125"/>
  <c r="BG125"/>
  <c r="BF125"/>
  <c r="T125"/>
  <c r="R125"/>
  <c r="P125"/>
  <c r="BI121"/>
  <c r="BH121"/>
  <c r="BG121"/>
  <c r="BF121"/>
  <c r="T121"/>
  <c r="R121"/>
  <c r="P121"/>
  <c r="BI116"/>
  <c r="BH116"/>
  <c r="BG116"/>
  <c r="BF116"/>
  <c r="T116"/>
  <c r="R116"/>
  <c r="P116"/>
  <c r="BI115"/>
  <c r="BH115"/>
  <c r="BG115"/>
  <c r="BF115"/>
  <c r="T115"/>
  <c r="R115"/>
  <c r="P115"/>
  <c r="BI110"/>
  <c r="BH110"/>
  <c r="BG110"/>
  <c r="BF110"/>
  <c r="T110"/>
  <c r="R110"/>
  <c r="P110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F87"/>
  <c r="E85"/>
  <c r="F60"/>
  <c r="E58"/>
  <c r="J28"/>
  <c r="E28"/>
  <c r="J90"/>
  <c r="J27"/>
  <c r="J25"/>
  <c r="E25"/>
  <c r="J89"/>
  <c r="J24"/>
  <c r="J22"/>
  <c r="E22"/>
  <c r="F90"/>
  <c r="J21"/>
  <c r="J19"/>
  <c r="E19"/>
  <c r="F89"/>
  <c r="J18"/>
  <c r="J16"/>
  <c r="J87"/>
  <c r="E7"/>
  <c r="E79"/>
  <c i="14" r="J39"/>
  <c r="J38"/>
  <c i="1" r="AY75"/>
  <c i="14" r="J37"/>
  <c i="1" r="AX75"/>
  <c i="14" r="BI217"/>
  <c r="BH217"/>
  <c r="BG217"/>
  <c r="BF217"/>
  <c r="T217"/>
  <c r="T216"/>
  <c r="R217"/>
  <c r="R216"/>
  <c r="P217"/>
  <c r="P216"/>
  <c r="BI212"/>
  <c r="BH212"/>
  <c r="BG212"/>
  <c r="BF212"/>
  <c r="T212"/>
  <c r="T211"/>
  <c r="R212"/>
  <c r="R211"/>
  <c r="P212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T190"/>
  <c r="R191"/>
  <c r="R190"/>
  <c r="P191"/>
  <c r="P190"/>
  <c r="BI185"/>
  <c r="BH185"/>
  <c r="BG185"/>
  <c r="BF185"/>
  <c r="T185"/>
  <c r="R185"/>
  <c r="P185"/>
  <c r="BI183"/>
  <c r="BH183"/>
  <c r="BG183"/>
  <c r="BF183"/>
  <c r="T183"/>
  <c r="R183"/>
  <c r="P183"/>
  <c r="BI177"/>
  <c r="BH177"/>
  <c r="BG177"/>
  <c r="BF177"/>
  <c r="T177"/>
  <c r="R177"/>
  <c r="P177"/>
  <c r="BI172"/>
  <c r="BH172"/>
  <c r="BG172"/>
  <c r="BF172"/>
  <c r="T172"/>
  <c r="R172"/>
  <c r="P172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5"/>
  <c r="BH145"/>
  <c r="BG145"/>
  <c r="BF145"/>
  <c r="T145"/>
  <c r="R145"/>
  <c r="P145"/>
  <c r="BI141"/>
  <c r="BH141"/>
  <c r="BG141"/>
  <c r="BF141"/>
  <c r="T141"/>
  <c r="R141"/>
  <c r="P141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F84"/>
  <c r="E82"/>
  <c r="F56"/>
  <c r="E54"/>
  <c r="J26"/>
  <c r="E26"/>
  <c r="J87"/>
  <c r="J25"/>
  <c r="J23"/>
  <c r="E23"/>
  <c r="J58"/>
  <c r="J22"/>
  <c r="J20"/>
  <c r="E20"/>
  <c r="F87"/>
  <c r="J19"/>
  <c r="J17"/>
  <c r="E17"/>
  <c r="F86"/>
  <c r="J16"/>
  <c r="J14"/>
  <c r="J84"/>
  <c r="E7"/>
  <c r="E78"/>
  <c i="13" r="J41"/>
  <c r="J40"/>
  <c i="1" r="AY73"/>
  <c i="13" r="J39"/>
  <c i="1" r="AX73"/>
  <c i="13"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10"/>
  <c r="BH110"/>
  <c r="BG110"/>
  <c r="BF110"/>
  <c r="T110"/>
  <c r="R110"/>
  <c r="P110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F87"/>
  <c r="E85"/>
  <c r="F60"/>
  <c r="E58"/>
  <c r="J28"/>
  <c r="E28"/>
  <c r="J63"/>
  <c r="J27"/>
  <c r="J25"/>
  <c r="E25"/>
  <c r="J89"/>
  <c r="J24"/>
  <c r="J22"/>
  <c r="E22"/>
  <c r="F90"/>
  <c r="J21"/>
  <c r="J19"/>
  <c r="E19"/>
  <c r="F62"/>
  <c r="J18"/>
  <c r="J16"/>
  <c r="J87"/>
  <c r="E7"/>
  <c r="E52"/>
  <c i="12" r="J41"/>
  <c r="J40"/>
  <c i="1" r="AY72"/>
  <c i="12" r="J39"/>
  <c i="1" r="AX72"/>
  <c i="12"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10"/>
  <c r="BH110"/>
  <c r="BG110"/>
  <c r="BF110"/>
  <c r="T110"/>
  <c r="R110"/>
  <c r="P110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F87"/>
  <c r="E85"/>
  <c r="F60"/>
  <c r="E58"/>
  <c r="J28"/>
  <c r="E28"/>
  <c r="J90"/>
  <c r="J27"/>
  <c r="J25"/>
  <c r="E25"/>
  <c r="J89"/>
  <c r="J24"/>
  <c r="J22"/>
  <c r="E22"/>
  <c r="F63"/>
  <c r="J21"/>
  <c r="J19"/>
  <c r="E19"/>
  <c r="F62"/>
  <c r="J18"/>
  <c r="J16"/>
  <c r="J87"/>
  <c r="E7"/>
  <c r="E79"/>
  <c i="11" r="J41"/>
  <c r="J40"/>
  <c i="1" r="AY71"/>
  <c i="11" r="J39"/>
  <c i="1" r="AX71"/>
  <c i="11"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6"/>
  <c r="BH116"/>
  <c r="BG116"/>
  <c r="BF116"/>
  <c r="T116"/>
  <c r="R116"/>
  <c r="P116"/>
  <c r="BI115"/>
  <c r="BH115"/>
  <c r="BG115"/>
  <c r="BF115"/>
  <c r="T115"/>
  <c r="R115"/>
  <c r="P115"/>
  <c r="BI110"/>
  <c r="BH110"/>
  <c r="BG110"/>
  <c r="BF110"/>
  <c r="T110"/>
  <c r="R110"/>
  <c r="P110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F87"/>
  <c r="E85"/>
  <c r="F60"/>
  <c r="E58"/>
  <c r="J28"/>
  <c r="E28"/>
  <c r="J90"/>
  <c r="J27"/>
  <c r="J25"/>
  <c r="E25"/>
  <c r="J89"/>
  <c r="J24"/>
  <c r="J22"/>
  <c r="E22"/>
  <c r="F90"/>
  <c r="J21"/>
  <c r="J19"/>
  <c r="E19"/>
  <c r="F89"/>
  <c r="J18"/>
  <c r="J16"/>
  <c r="J60"/>
  <c r="E7"/>
  <c r="E52"/>
  <c i="10" r="J39"/>
  <c r="J38"/>
  <c i="1" r="AY69"/>
  <c i="10" r="J37"/>
  <c i="1" r="AX69"/>
  <c i="10" r="BI208"/>
  <c r="BH208"/>
  <c r="BG208"/>
  <c r="BF208"/>
  <c r="T208"/>
  <c r="T207"/>
  <c r="R208"/>
  <c r="R207"/>
  <c r="P208"/>
  <c r="P207"/>
  <c r="BI203"/>
  <c r="BH203"/>
  <c r="BG203"/>
  <c r="BF203"/>
  <c r="T203"/>
  <c r="T202"/>
  <c r="R203"/>
  <c r="R202"/>
  <c r="P203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T184"/>
  <c r="R185"/>
  <c r="R184"/>
  <c r="P185"/>
  <c r="P184"/>
  <c r="BI182"/>
  <c r="BH182"/>
  <c r="BG182"/>
  <c r="BF182"/>
  <c r="T182"/>
  <c r="T181"/>
  <c r="R182"/>
  <c r="R181"/>
  <c r="P182"/>
  <c r="P181"/>
  <c r="BI176"/>
  <c r="BH176"/>
  <c r="BG176"/>
  <c r="BF176"/>
  <c r="T176"/>
  <c r="R176"/>
  <c r="P176"/>
  <c r="BI171"/>
  <c r="BH171"/>
  <c r="BG171"/>
  <c r="BF171"/>
  <c r="T171"/>
  <c r="R171"/>
  <c r="P171"/>
  <c r="BI163"/>
  <c r="BH163"/>
  <c r="BG163"/>
  <c r="BF163"/>
  <c r="T163"/>
  <c r="R163"/>
  <c r="P163"/>
  <c r="BI159"/>
  <c r="BH159"/>
  <c r="BG159"/>
  <c r="BF159"/>
  <c r="T159"/>
  <c r="R159"/>
  <c r="P159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F84"/>
  <c r="E82"/>
  <c r="F56"/>
  <c r="E54"/>
  <c r="J26"/>
  <c r="E26"/>
  <c r="J87"/>
  <c r="J25"/>
  <c r="J23"/>
  <c r="E23"/>
  <c r="J86"/>
  <c r="J22"/>
  <c r="J20"/>
  <c r="E20"/>
  <c r="F59"/>
  <c r="J19"/>
  <c r="J17"/>
  <c r="E17"/>
  <c r="F58"/>
  <c r="J16"/>
  <c r="J14"/>
  <c r="J84"/>
  <c r="E7"/>
  <c r="E78"/>
  <c i="9" r="J41"/>
  <c r="J40"/>
  <c i="1" r="AY67"/>
  <c i="9" r="J39"/>
  <c i="1" r="AX67"/>
  <c i="9"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99"/>
  <c r="BH99"/>
  <c r="BG99"/>
  <c r="BF99"/>
  <c r="T99"/>
  <c r="R99"/>
  <c r="P99"/>
  <c r="BI96"/>
  <c r="BH96"/>
  <c r="BG96"/>
  <c r="BF96"/>
  <c r="T96"/>
  <c r="R96"/>
  <c r="P96"/>
  <c r="F87"/>
  <c r="E85"/>
  <c r="F60"/>
  <c r="E58"/>
  <c r="J28"/>
  <c r="E28"/>
  <c r="J63"/>
  <c r="J27"/>
  <c r="J25"/>
  <c r="E25"/>
  <c r="J89"/>
  <c r="J24"/>
  <c r="J22"/>
  <c r="E22"/>
  <c r="F90"/>
  <c r="J21"/>
  <c r="J19"/>
  <c r="E19"/>
  <c r="F89"/>
  <c r="J18"/>
  <c r="J16"/>
  <c r="J87"/>
  <c r="E7"/>
  <c r="E52"/>
  <c i="8" r="J41"/>
  <c r="J40"/>
  <c i="1" r="AY66"/>
  <c i="8" r="J39"/>
  <c i="1" r="AX66"/>
  <c i="8"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99"/>
  <c r="BH99"/>
  <c r="BG99"/>
  <c r="BF99"/>
  <c r="T99"/>
  <c r="R99"/>
  <c r="P99"/>
  <c r="BI96"/>
  <c r="BH96"/>
  <c r="BG96"/>
  <c r="BF96"/>
  <c r="T96"/>
  <c r="R96"/>
  <c r="P96"/>
  <c r="F87"/>
  <c r="E85"/>
  <c r="F60"/>
  <c r="E58"/>
  <c r="J28"/>
  <c r="E28"/>
  <c r="J90"/>
  <c r="J27"/>
  <c r="J25"/>
  <c r="E25"/>
  <c r="J89"/>
  <c r="J24"/>
  <c r="J22"/>
  <c r="E22"/>
  <c r="F90"/>
  <c r="J21"/>
  <c r="J19"/>
  <c r="E19"/>
  <c r="F89"/>
  <c r="J18"/>
  <c r="J16"/>
  <c r="J87"/>
  <c r="E7"/>
  <c r="E79"/>
  <c i="7" r="J41"/>
  <c r="J40"/>
  <c i="1" r="AY65"/>
  <c i="7" r="J39"/>
  <c i="1" r="AX65"/>
  <c i="7"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19"/>
  <c r="BH119"/>
  <c r="BG119"/>
  <c r="BF119"/>
  <c r="T119"/>
  <c r="R119"/>
  <c r="P119"/>
  <c r="BI115"/>
  <c r="BH115"/>
  <c r="BG115"/>
  <c r="BF115"/>
  <c r="T115"/>
  <c r="R115"/>
  <c r="P115"/>
  <c r="BI110"/>
  <c r="BH110"/>
  <c r="BG110"/>
  <c r="BF110"/>
  <c r="T110"/>
  <c r="R110"/>
  <c r="P110"/>
  <c r="BI103"/>
  <c r="BH103"/>
  <c r="BG103"/>
  <c r="BF103"/>
  <c r="T103"/>
  <c r="R103"/>
  <c r="P103"/>
  <c r="BI100"/>
  <c r="BH100"/>
  <c r="BG100"/>
  <c r="BF100"/>
  <c r="T100"/>
  <c r="R100"/>
  <c r="P100"/>
  <c r="BI96"/>
  <c r="BH96"/>
  <c r="BG96"/>
  <c r="BF96"/>
  <c r="T96"/>
  <c r="R96"/>
  <c r="P96"/>
  <c r="F87"/>
  <c r="E85"/>
  <c r="F60"/>
  <c r="E58"/>
  <c r="J28"/>
  <c r="E28"/>
  <c r="J90"/>
  <c r="J27"/>
  <c r="J25"/>
  <c r="E25"/>
  <c r="J89"/>
  <c r="J24"/>
  <c r="J22"/>
  <c r="E22"/>
  <c r="F90"/>
  <c r="J21"/>
  <c r="J19"/>
  <c r="E19"/>
  <c r="F89"/>
  <c r="J18"/>
  <c r="J16"/>
  <c r="J87"/>
  <c r="E7"/>
  <c r="E52"/>
  <c i="6" r="J41"/>
  <c r="J40"/>
  <c i="1" r="AY63"/>
  <c i="6" r="J39"/>
  <c i="1" r="AX63"/>
  <c i="6" r="BI232"/>
  <c r="BH232"/>
  <c r="BG232"/>
  <c r="BF232"/>
  <c r="T232"/>
  <c r="T231"/>
  <c r="R232"/>
  <c r="R231"/>
  <c r="P232"/>
  <c r="P231"/>
  <c r="BI227"/>
  <c r="BH227"/>
  <c r="BG227"/>
  <c r="BF227"/>
  <c r="T227"/>
  <c r="T226"/>
  <c r="R227"/>
  <c r="R226"/>
  <c r="P227"/>
  <c r="P226"/>
  <c r="BI221"/>
  <c r="BH221"/>
  <c r="BG221"/>
  <c r="BF221"/>
  <c r="T221"/>
  <c r="R221"/>
  <c r="P221"/>
  <c r="BI216"/>
  <c r="BH216"/>
  <c r="BG216"/>
  <c r="BF216"/>
  <c r="T216"/>
  <c r="R216"/>
  <c r="P216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0"/>
  <c r="BH170"/>
  <c r="BG170"/>
  <c r="BF170"/>
  <c r="T170"/>
  <c r="R170"/>
  <c r="P170"/>
  <c r="BI166"/>
  <c r="BH166"/>
  <c r="BG166"/>
  <c r="BF166"/>
  <c r="T166"/>
  <c r="R166"/>
  <c r="P166"/>
  <c r="BI164"/>
  <c r="BH164"/>
  <c r="BG164"/>
  <c r="BF164"/>
  <c r="T164"/>
  <c r="R164"/>
  <c r="P164"/>
  <c r="BI157"/>
  <c r="BH157"/>
  <c r="BG157"/>
  <c r="BF157"/>
  <c r="T157"/>
  <c r="R157"/>
  <c r="P157"/>
  <c r="BI151"/>
  <c r="BH151"/>
  <c r="BG151"/>
  <c r="BF151"/>
  <c r="T151"/>
  <c r="R151"/>
  <c r="P151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5"/>
  <c r="BH115"/>
  <c r="BG115"/>
  <c r="BF115"/>
  <c r="T115"/>
  <c r="R115"/>
  <c r="P115"/>
  <c r="BI110"/>
  <c r="BH110"/>
  <c r="BG110"/>
  <c r="BF110"/>
  <c r="T110"/>
  <c r="R110"/>
  <c r="P110"/>
  <c r="BI108"/>
  <c r="BH108"/>
  <c r="BG108"/>
  <c r="BF108"/>
  <c r="T108"/>
  <c r="R108"/>
  <c r="P108"/>
  <c r="BI102"/>
  <c r="BH102"/>
  <c r="BG102"/>
  <c r="BF102"/>
  <c r="T102"/>
  <c r="R102"/>
  <c r="P102"/>
  <c r="BI98"/>
  <c r="BH98"/>
  <c r="BG98"/>
  <c r="BF98"/>
  <c r="T98"/>
  <c r="R98"/>
  <c r="P98"/>
  <c r="F90"/>
  <c r="E88"/>
  <c r="F60"/>
  <c r="E58"/>
  <c r="J28"/>
  <c r="E28"/>
  <c r="J93"/>
  <c r="J27"/>
  <c r="J25"/>
  <c r="E25"/>
  <c r="J92"/>
  <c r="J24"/>
  <c r="J22"/>
  <c r="E22"/>
  <c r="F93"/>
  <c r="J21"/>
  <c r="J19"/>
  <c r="E19"/>
  <c r="F92"/>
  <c r="J18"/>
  <c r="J16"/>
  <c r="J90"/>
  <c r="E7"/>
  <c r="E82"/>
  <c i="5" r="J41"/>
  <c r="J40"/>
  <c i="1" r="AY60"/>
  <c i="5" r="J39"/>
  <c i="1" r="AX60"/>
  <c i="5"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5"/>
  <c r="BH105"/>
  <c r="BG105"/>
  <c r="BF105"/>
  <c r="T105"/>
  <c r="R105"/>
  <c r="P105"/>
  <c r="BI98"/>
  <c r="BH98"/>
  <c r="BG98"/>
  <c r="BF98"/>
  <c r="T98"/>
  <c r="R98"/>
  <c r="P98"/>
  <c r="BI96"/>
  <c r="BH96"/>
  <c r="BG96"/>
  <c r="BF96"/>
  <c r="T96"/>
  <c r="R96"/>
  <c r="P96"/>
  <c r="F87"/>
  <c r="E85"/>
  <c r="F60"/>
  <c r="E58"/>
  <c r="J28"/>
  <c r="E28"/>
  <c r="J90"/>
  <c r="J27"/>
  <c r="J25"/>
  <c r="E25"/>
  <c r="J89"/>
  <c r="J24"/>
  <c r="J22"/>
  <c r="E22"/>
  <c r="F63"/>
  <c r="J21"/>
  <c r="J19"/>
  <c r="E19"/>
  <c r="F62"/>
  <c r="J18"/>
  <c r="J16"/>
  <c r="J87"/>
  <c r="E7"/>
  <c r="E52"/>
  <c i="4" r="J41"/>
  <c r="J40"/>
  <c i="1" r="AY59"/>
  <c i="4" r="J39"/>
  <c i="1" r="AX59"/>
  <c i="4"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5"/>
  <c r="BH105"/>
  <c r="BG105"/>
  <c r="BF105"/>
  <c r="T105"/>
  <c r="R105"/>
  <c r="P105"/>
  <c r="BI98"/>
  <c r="BH98"/>
  <c r="BG98"/>
  <c r="BF98"/>
  <c r="T98"/>
  <c r="R98"/>
  <c r="P98"/>
  <c r="BI96"/>
  <c r="BH96"/>
  <c r="BG96"/>
  <c r="BF96"/>
  <c r="T96"/>
  <c r="R96"/>
  <c r="P96"/>
  <c r="F87"/>
  <c r="E85"/>
  <c r="F60"/>
  <c r="E58"/>
  <c r="J28"/>
  <c r="E28"/>
  <c r="J90"/>
  <c r="J27"/>
  <c r="J25"/>
  <c r="E25"/>
  <c r="J89"/>
  <c r="J24"/>
  <c r="J22"/>
  <c r="E22"/>
  <c r="F63"/>
  <c r="J21"/>
  <c r="J19"/>
  <c r="E19"/>
  <c r="F62"/>
  <c r="J18"/>
  <c r="J16"/>
  <c r="J87"/>
  <c r="E7"/>
  <c r="E79"/>
  <c i="3" r="J41"/>
  <c r="J40"/>
  <c i="1" r="AY58"/>
  <c i="3" r="J39"/>
  <c i="1" r="AX58"/>
  <c i="3"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5"/>
  <c r="BH115"/>
  <c r="BG115"/>
  <c r="BF115"/>
  <c r="T115"/>
  <c r="R115"/>
  <c r="P115"/>
  <c r="BI114"/>
  <c r="BH114"/>
  <c r="BG114"/>
  <c r="BF114"/>
  <c r="T114"/>
  <c r="R114"/>
  <c r="P114"/>
  <c r="BI109"/>
  <c r="BH109"/>
  <c r="BG109"/>
  <c r="BF109"/>
  <c r="T109"/>
  <c r="R109"/>
  <c r="P109"/>
  <c r="BI102"/>
  <c r="BH102"/>
  <c r="BG102"/>
  <c r="BF102"/>
  <c r="T102"/>
  <c r="R102"/>
  <c r="P102"/>
  <c r="BI98"/>
  <c r="BH98"/>
  <c r="BG98"/>
  <c r="BF98"/>
  <c r="T98"/>
  <c r="R98"/>
  <c r="P98"/>
  <c r="BI96"/>
  <c r="BH96"/>
  <c r="BG96"/>
  <c r="BF96"/>
  <c r="T96"/>
  <c r="R96"/>
  <c r="P96"/>
  <c r="F87"/>
  <c r="E85"/>
  <c r="F60"/>
  <c r="E58"/>
  <c r="J28"/>
  <c r="E28"/>
  <c r="J63"/>
  <c r="J27"/>
  <c r="J25"/>
  <c r="E25"/>
  <c r="J62"/>
  <c r="J24"/>
  <c r="J22"/>
  <c r="E22"/>
  <c r="F90"/>
  <c r="J21"/>
  <c r="J19"/>
  <c r="E19"/>
  <c r="F89"/>
  <c r="J18"/>
  <c r="J16"/>
  <c r="J60"/>
  <c r="E7"/>
  <c r="E52"/>
  <c i="2" r="J39"/>
  <c r="J38"/>
  <c i="1" r="AY56"/>
  <c i="2" r="J37"/>
  <c i="1" r="AX56"/>
  <c i="2" r="BI234"/>
  <c r="BH234"/>
  <c r="BG234"/>
  <c r="BF234"/>
  <c r="T234"/>
  <c r="T233"/>
  <c r="R234"/>
  <c r="R233"/>
  <c r="P234"/>
  <c r="P233"/>
  <c r="BI229"/>
  <c r="BH229"/>
  <c r="BG229"/>
  <c r="BF229"/>
  <c r="T229"/>
  <c r="T228"/>
  <c r="R229"/>
  <c r="R228"/>
  <c r="P229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T210"/>
  <c r="R211"/>
  <c r="R210"/>
  <c r="P211"/>
  <c r="P210"/>
  <c r="BI208"/>
  <c r="BH208"/>
  <c r="BG208"/>
  <c r="BF208"/>
  <c r="T208"/>
  <c r="T207"/>
  <c r="R208"/>
  <c r="R207"/>
  <c r="P208"/>
  <c r="P207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2"/>
  <c r="BH192"/>
  <c r="BG192"/>
  <c r="BF192"/>
  <c r="T192"/>
  <c r="R192"/>
  <c r="P192"/>
  <c r="BI188"/>
  <c r="BH188"/>
  <c r="BG188"/>
  <c r="BF188"/>
  <c r="T188"/>
  <c r="R188"/>
  <c r="P188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1"/>
  <c r="BH121"/>
  <c r="BG121"/>
  <c r="BF121"/>
  <c r="T121"/>
  <c r="R121"/>
  <c r="P121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4"/>
  <c r="BH94"/>
  <c r="BG94"/>
  <c r="BF94"/>
  <c r="T94"/>
  <c r="R94"/>
  <c r="P94"/>
  <c r="BI92"/>
  <c r="BH92"/>
  <c r="BG92"/>
  <c r="BF92"/>
  <c r="T92"/>
  <c r="R92"/>
  <c r="P92"/>
  <c r="F84"/>
  <c r="E82"/>
  <c r="F56"/>
  <c r="E54"/>
  <c r="J26"/>
  <c r="E26"/>
  <c r="J59"/>
  <c r="J25"/>
  <c r="J23"/>
  <c r="E23"/>
  <c r="J86"/>
  <c r="J22"/>
  <c r="J20"/>
  <c r="E20"/>
  <c r="F87"/>
  <c r="J19"/>
  <c r="J17"/>
  <c r="E17"/>
  <c r="F86"/>
  <c r="J16"/>
  <c r="J14"/>
  <c r="J84"/>
  <c r="E7"/>
  <c r="E78"/>
  <c i="1" r="L50"/>
  <c r="AM50"/>
  <c r="AM49"/>
  <c r="L49"/>
  <c r="AM47"/>
  <c r="L47"/>
  <c r="L45"/>
  <c r="L44"/>
  <c i="2" r="BK226"/>
  <c r="BK225"/>
  <c r="BK224"/>
  <c r="BK223"/>
  <c r="J223"/>
  <c r="BK221"/>
  <c r="J220"/>
  <c r="BK218"/>
  <c r="BK217"/>
  <c r="BK215"/>
  <c r="BK213"/>
  <c r="BK212"/>
  <c r="BK208"/>
  <c r="BK200"/>
  <c r="J192"/>
  <c r="BK183"/>
  <c r="BK175"/>
  <c r="J163"/>
  <c r="BK159"/>
  <c r="BK150"/>
  <c r="J146"/>
  <c r="J142"/>
  <c r="J138"/>
  <c r="BK128"/>
  <c r="J121"/>
  <c r="J119"/>
  <c r="J114"/>
  <c r="J109"/>
  <c r="J104"/>
  <c r="BK94"/>
  <c i="1" r="AS76"/>
  <c i="2" r="J234"/>
  <c r="J229"/>
  <c r="BK222"/>
  <c r="BK219"/>
  <c r="BK216"/>
  <c r="J214"/>
  <c r="J212"/>
  <c r="J208"/>
  <c r="J200"/>
  <c r="BK192"/>
  <c r="J183"/>
  <c r="J175"/>
  <c r="BK163"/>
  <c r="J159"/>
  <c r="J150"/>
  <c r="BK146"/>
  <c r="BK142"/>
  <c r="J140"/>
  <c r="J128"/>
  <c r="J94"/>
  <c i="1" r="AS70"/>
  <c i="3" r="J125"/>
  <c r="BK120"/>
  <c r="J114"/>
  <c r="BK102"/>
  <c r="BK96"/>
  <c r="BK123"/>
  <c r="BK115"/>
  <c r="BK109"/>
  <c r="BK98"/>
  <c r="J96"/>
  <c i="4" r="BK109"/>
  <c r="J105"/>
  <c r="BK96"/>
  <c r="J109"/>
  <c r="BK105"/>
  <c r="J96"/>
  <c i="5" r="J111"/>
  <c r="BK106"/>
  <c r="J98"/>
  <c r="BK111"/>
  <c r="J106"/>
  <c r="BK98"/>
  <c r="BK96"/>
  <c i="6" r="J232"/>
  <c r="J227"/>
  <c r="J221"/>
  <c r="J216"/>
  <c r="J211"/>
  <c r="J209"/>
  <c r="J208"/>
  <c r="J207"/>
  <c r="J206"/>
  <c r="J205"/>
  <c r="J204"/>
  <c r="BK203"/>
  <c r="BK202"/>
  <c r="J196"/>
  <c r="J192"/>
  <c r="J188"/>
  <c r="J185"/>
  <c r="J182"/>
  <c r="J178"/>
  <c r="BK170"/>
  <c r="BK166"/>
  <c r="BK164"/>
  <c r="BK157"/>
  <c r="BK151"/>
  <c r="BK147"/>
  <c r="BK142"/>
  <c r="BK137"/>
  <c r="BK132"/>
  <c r="BK128"/>
  <c r="BK124"/>
  <c r="BK120"/>
  <c r="BK115"/>
  <c r="BK110"/>
  <c r="J108"/>
  <c r="J102"/>
  <c r="J98"/>
  <c i="7" r="BK129"/>
  <c r="J127"/>
  <c r="BK124"/>
  <c r="J115"/>
  <c r="J103"/>
  <c r="J96"/>
  <c r="BK127"/>
  <c r="BK119"/>
  <c r="J110"/>
  <c r="J100"/>
  <c i="8" r="BK115"/>
  <c r="BK113"/>
  <c r="BK110"/>
  <c r="BK106"/>
  <c r="BK99"/>
  <c r="BK96"/>
  <c i="9" r="J115"/>
  <c r="J110"/>
  <c r="BK99"/>
  <c r="J106"/>
  <c r="BK96"/>
  <c i="10" r="J203"/>
  <c r="J201"/>
  <c r="J199"/>
  <c r="BK197"/>
  <c r="J195"/>
  <c r="BK193"/>
  <c r="J191"/>
  <c r="BK189"/>
  <c r="J187"/>
  <c r="J185"/>
  <c r="J176"/>
  <c r="J163"/>
  <c r="BK154"/>
  <c r="BK146"/>
  <c r="J132"/>
  <c r="J128"/>
  <c r="J117"/>
  <c r="J113"/>
  <c r="J109"/>
  <c r="J105"/>
  <c r="J101"/>
  <c r="BK94"/>
  <c r="BK208"/>
  <c r="BK201"/>
  <c r="BK199"/>
  <c r="J197"/>
  <c r="BK195"/>
  <c r="J193"/>
  <c r="BK191"/>
  <c r="J189"/>
  <c r="BK187"/>
  <c r="BK185"/>
  <c r="BK176"/>
  <c r="BK163"/>
  <c r="J154"/>
  <c r="J146"/>
  <c r="BK132"/>
  <c r="BK128"/>
  <c r="BK117"/>
  <c r="BK113"/>
  <c r="BK109"/>
  <c r="BK105"/>
  <c r="BK101"/>
  <c r="J94"/>
  <c i="11" r="J124"/>
  <c r="BK116"/>
  <c r="BK115"/>
  <c r="BK110"/>
  <c r="BK101"/>
  <c r="BK98"/>
  <c r="BK96"/>
  <c i="12" r="J116"/>
  <c r="J110"/>
  <c r="BK98"/>
  <c r="BK96"/>
  <c r="J114"/>
  <c r="BK110"/>
  <c r="J98"/>
  <c i="13" r="J114"/>
  <c r="J110"/>
  <c r="BK98"/>
  <c r="J116"/>
  <c r="BK111"/>
  <c r="J101"/>
  <c r="BK96"/>
  <c i="14" r="J212"/>
  <c r="BK209"/>
  <c r="J207"/>
  <c r="BK205"/>
  <c r="BK203"/>
  <c r="J201"/>
  <c r="BK199"/>
  <c r="J197"/>
  <c r="BK195"/>
  <c r="BK193"/>
  <c r="BK191"/>
  <c r="BK183"/>
  <c r="J172"/>
  <c r="J160"/>
  <c r="J153"/>
  <c r="BK145"/>
  <c r="BK131"/>
  <c r="J127"/>
  <c r="J116"/>
  <c r="J112"/>
  <c r="BK108"/>
  <c r="BK104"/>
  <c r="J100"/>
  <c r="BK96"/>
  <c r="BK92"/>
  <c r="J217"/>
  <c r="BK212"/>
  <c r="J210"/>
  <c r="BK208"/>
  <c r="J206"/>
  <c r="BK204"/>
  <c r="J202"/>
  <c r="BK200"/>
  <c r="J198"/>
  <c r="J196"/>
  <c r="J194"/>
  <c r="J192"/>
  <c r="J185"/>
  <c r="J177"/>
  <c r="J164"/>
  <c r="J156"/>
  <c r="J150"/>
  <c r="BK141"/>
  <c r="J129"/>
  <c r="BK118"/>
  <c r="J114"/>
  <c r="BK110"/>
  <c r="J106"/>
  <c r="J102"/>
  <c r="J98"/>
  <c r="J94"/>
  <c i="15" r="J127"/>
  <c r="J121"/>
  <c r="J115"/>
  <c r="J101"/>
  <c r="BK127"/>
  <c r="J125"/>
  <c r="J116"/>
  <c r="J110"/>
  <c r="J98"/>
  <c i="16" r="BK117"/>
  <c r="BK111"/>
  <c r="BK101"/>
  <c r="J96"/>
  <c r="J115"/>
  <c r="J110"/>
  <c r="J98"/>
  <c i="17" r="J117"/>
  <c r="J111"/>
  <c r="BK101"/>
  <c r="J96"/>
  <c r="J115"/>
  <c r="BK110"/>
  <c r="J98"/>
  <c i="18" r="BK100"/>
  <c r="BK98"/>
  <c r="BK96"/>
  <c r="BK94"/>
  <c r="BK90"/>
  <c r="BK86"/>
  <c r="BK88"/>
  <c r="J84"/>
  <c i="2" r="J227"/>
  <c r="J226"/>
  <c r="J225"/>
  <c r="J224"/>
  <c r="J222"/>
  <c r="J221"/>
  <c r="J219"/>
  <c r="J218"/>
  <c r="J216"/>
  <c r="BK214"/>
  <c r="BK211"/>
  <c r="BK202"/>
  <c r="BK198"/>
  <c r="J188"/>
  <c r="J179"/>
  <c r="BK171"/>
  <c r="BK161"/>
  <c r="J152"/>
  <c r="BK148"/>
  <c r="J144"/>
  <c r="BK140"/>
  <c r="J133"/>
  <c r="BK121"/>
  <c r="BK119"/>
  <c r="BK114"/>
  <c r="BK109"/>
  <c r="BK104"/>
  <c r="BK99"/>
  <c r="J92"/>
  <c i="1" r="AS64"/>
  <c i="2" r="BK234"/>
  <c r="BK229"/>
  <c r="BK227"/>
  <c r="BK220"/>
  <c r="J217"/>
  <c r="J215"/>
  <c r="J213"/>
  <c r="J211"/>
  <c r="J202"/>
  <c r="J198"/>
  <c r="BK188"/>
  <c r="BK179"/>
  <c r="J171"/>
  <c r="J161"/>
  <c r="BK152"/>
  <c r="J148"/>
  <c r="BK144"/>
  <c r="BK138"/>
  <c r="BK133"/>
  <c r="J99"/>
  <c r="BK92"/>
  <c i="1" r="AS57"/>
  <c i="3" r="J123"/>
  <c r="J115"/>
  <c r="J109"/>
  <c r="J98"/>
  <c r="BK125"/>
  <c r="J120"/>
  <c r="BK114"/>
  <c r="J102"/>
  <c i="4" r="J111"/>
  <c r="BK106"/>
  <c r="BK98"/>
  <c r="BK111"/>
  <c r="J106"/>
  <c r="J98"/>
  <c i="5" r="J109"/>
  <c r="J105"/>
  <c r="J96"/>
  <c r="BK109"/>
  <c r="BK105"/>
  <c i="6" r="BK232"/>
  <c r="BK227"/>
  <c r="BK221"/>
  <c r="BK216"/>
  <c r="BK211"/>
  <c r="BK209"/>
  <c r="BK208"/>
  <c r="BK207"/>
  <c r="BK206"/>
  <c r="BK205"/>
  <c r="BK204"/>
  <c r="J203"/>
  <c r="J202"/>
  <c r="BK196"/>
  <c r="BK192"/>
  <c r="BK188"/>
  <c r="BK185"/>
  <c r="BK182"/>
  <c r="BK178"/>
  <c r="J170"/>
  <c r="J166"/>
  <c r="J164"/>
  <c r="J157"/>
  <c r="J151"/>
  <c r="J147"/>
  <c r="J142"/>
  <c r="J137"/>
  <c r="J132"/>
  <c r="J128"/>
  <c r="J124"/>
  <c r="J120"/>
  <c r="J115"/>
  <c r="J110"/>
  <c r="BK108"/>
  <c r="BK102"/>
  <c r="BK98"/>
  <c i="7" r="J119"/>
  <c r="BK110"/>
  <c r="BK100"/>
  <c r="J129"/>
  <c r="J124"/>
  <c r="BK115"/>
  <c r="BK103"/>
  <c r="BK96"/>
  <c i="8" r="J115"/>
  <c r="J113"/>
  <c r="J110"/>
  <c r="J106"/>
  <c r="J99"/>
  <c r="J96"/>
  <c i="9" r="BK113"/>
  <c r="BK106"/>
  <c r="J96"/>
  <c r="BK115"/>
  <c r="J113"/>
  <c r="BK110"/>
  <c r="J99"/>
  <c i="10" r="J208"/>
  <c r="BK200"/>
  <c r="BK198"/>
  <c r="BK196"/>
  <c r="BK194"/>
  <c r="J192"/>
  <c r="BK190"/>
  <c r="BK188"/>
  <c r="J186"/>
  <c r="BK182"/>
  <c r="BK171"/>
  <c r="BK159"/>
  <c r="J150"/>
  <c r="BK142"/>
  <c r="BK130"/>
  <c r="J119"/>
  <c r="BK115"/>
  <c r="BK111"/>
  <c r="BK107"/>
  <c r="J103"/>
  <c r="J96"/>
  <c r="J92"/>
  <c r="BK203"/>
  <c r="J200"/>
  <c r="J198"/>
  <c r="J196"/>
  <c r="J194"/>
  <c r="BK192"/>
  <c r="J190"/>
  <c r="J188"/>
  <c r="BK186"/>
  <c r="J182"/>
  <c r="J171"/>
  <c r="J159"/>
  <c r="BK150"/>
  <c r="J142"/>
  <c r="J130"/>
  <c r="BK119"/>
  <c r="J115"/>
  <c r="J111"/>
  <c r="J107"/>
  <c r="BK103"/>
  <c r="BK96"/>
  <c r="BK92"/>
  <c i="11" r="BK126"/>
  <c r="J126"/>
  <c r="BK124"/>
  <c r="BK121"/>
  <c r="J121"/>
  <c r="J116"/>
  <c r="J115"/>
  <c r="J110"/>
  <c r="J101"/>
  <c r="J98"/>
  <c r="J96"/>
  <c i="12" r="BK114"/>
  <c r="BK111"/>
  <c r="BK101"/>
  <c r="BK116"/>
  <c r="J111"/>
  <c r="J101"/>
  <c r="J96"/>
  <c i="13" r="BK116"/>
  <c r="J111"/>
  <c r="BK101"/>
  <c r="J96"/>
  <c r="BK114"/>
  <c r="BK110"/>
  <c r="J98"/>
  <c i="14" r="BK217"/>
  <c r="BK210"/>
  <c r="J208"/>
  <c r="BK206"/>
  <c r="J204"/>
  <c r="BK202"/>
  <c r="J200"/>
  <c r="BK198"/>
  <c r="BK196"/>
  <c r="BK194"/>
  <c r="BK192"/>
  <c r="BK185"/>
  <c r="BK177"/>
  <c r="BK164"/>
  <c r="BK156"/>
  <c r="BK150"/>
  <c r="J141"/>
  <c r="BK129"/>
  <c r="J118"/>
  <c r="BK114"/>
  <c r="J110"/>
  <c r="BK106"/>
  <c r="BK102"/>
  <c r="BK98"/>
  <c r="BK94"/>
  <c r="J209"/>
  <c r="BK207"/>
  <c r="J205"/>
  <c r="J203"/>
  <c r="BK201"/>
  <c r="J199"/>
  <c r="BK197"/>
  <c r="J195"/>
  <c r="J193"/>
  <c r="J191"/>
  <c r="J183"/>
  <c r="BK172"/>
  <c r="BK160"/>
  <c r="BK153"/>
  <c r="J145"/>
  <c r="J131"/>
  <c r="BK127"/>
  <c r="BK116"/>
  <c r="BK112"/>
  <c r="J108"/>
  <c r="J104"/>
  <c r="BK100"/>
  <c r="J96"/>
  <c r="J92"/>
  <c i="15" r="BK125"/>
  <c r="BK116"/>
  <c r="BK110"/>
  <c r="BK98"/>
  <c r="J96"/>
  <c r="BK121"/>
  <c r="BK115"/>
  <c r="BK101"/>
  <c r="BK96"/>
  <c i="16" r="BK115"/>
  <c r="BK110"/>
  <c r="BK98"/>
  <c r="J117"/>
  <c r="J111"/>
  <c r="J101"/>
  <c r="BK96"/>
  <c i="17" r="BK115"/>
  <c r="J110"/>
  <c r="BK98"/>
  <c r="BK117"/>
  <c r="BK111"/>
  <c r="J101"/>
  <c r="BK96"/>
  <c i="18" r="J100"/>
  <c r="J98"/>
  <c r="J96"/>
  <c r="J92"/>
  <c r="J88"/>
  <c r="BK84"/>
  <c r="J94"/>
  <c r="BK92"/>
  <c r="J90"/>
  <c r="J86"/>
  <c i="6" l="1" r="P210"/>
  <c r="P201"/>
  <c r="R210"/>
  <c r="R201"/>
  <c r="T210"/>
  <c r="T201"/>
  <c i="2" r="P91"/>
  <c r="P90"/>
  <c i="1" r="AU56"/>
  <c i="2" r="R91"/>
  <c r="R90"/>
  <c i="3" r="P95"/>
  <c r="P94"/>
  <c r="P93"/>
  <c i="1" r="AU58"/>
  <c i="3" r="R95"/>
  <c r="R94"/>
  <c r="R93"/>
  <c i="4" r="BK95"/>
  <c r="J95"/>
  <c r="J69"/>
  <c r="R95"/>
  <c r="R94"/>
  <c r="R93"/>
  <c i="5" r="BK95"/>
  <c r="J95"/>
  <c r="J69"/>
  <c r="T95"/>
  <c r="T94"/>
  <c r="T93"/>
  <c i="6" r="BK97"/>
  <c r="J97"/>
  <c r="J68"/>
  <c r="R97"/>
  <c r="R96"/>
  <c i="7" r="BK95"/>
  <c r="J95"/>
  <c r="J69"/>
  <c r="T95"/>
  <c r="T94"/>
  <c r="T93"/>
  <c i="8" r="BK95"/>
  <c r="J95"/>
  <c r="J69"/>
  <c r="T95"/>
  <c r="T94"/>
  <c r="T93"/>
  <c i="9" r="BK95"/>
  <c r="J95"/>
  <c r="J69"/>
  <c r="T95"/>
  <c r="T94"/>
  <c r="T93"/>
  <c i="10" r="BK91"/>
  <c r="J91"/>
  <c r="J64"/>
  <c r="T91"/>
  <c r="T90"/>
  <c i="11" r="BK95"/>
  <c r="J95"/>
  <c r="J69"/>
  <c r="T95"/>
  <c r="T94"/>
  <c r="T93"/>
  <c i="12" r="BK95"/>
  <c r="J95"/>
  <c r="J69"/>
  <c r="T95"/>
  <c r="T94"/>
  <c r="T93"/>
  <c i="13" r="BK95"/>
  <c r="J95"/>
  <c r="J69"/>
  <c r="T95"/>
  <c r="T94"/>
  <c r="T93"/>
  <c i="14" r="BK91"/>
  <c r="J91"/>
  <c r="J64"/>
  <c r="R91"/>
  <c r="P182"/>
  <c r="R182"/>
  <c r="R90"/>
  <c i="15" r="BK95"/>
  <c r="J95"/>
  <c r="J69"/>
  <c r="R95"/>
  <c r="R94"/>
  <c r="R93"/>
  <c i="16" r="BK95"/>
  <c r="J95"/>
  <c r="J69"/>
  <c r="R95"/>
  <c r="R94"/>
  <c r="R93"/>
  <c i="17" r="BK95"/>
  <c r="J95"/>
  <c r="J69"/>
  <c r="R95"/>
  <c r="R94"/>
  <c r="R93"/>
  <c i="18" r="BK83"/>
  <c r="J83"/>
  <c r="J61"/>
  <c r="R83"/>
  <c r="R82"/>
  <c r="R81"/>
  <c i="2" r="BK91"/>
  <c r="T91"/>
  <c r="T90"/>
  <c i="3" r="BK95"/>
  <c r="J95"/>
  <c r="J69"/>
  <c r="T95"/>
  <c r="T94"/>
  <c r="T93"/>
  <c i="4" r="P95"/>
  <c r="P94"/>
  <c r="P93"/>
  <c i="1" r="AU59"/>
  <c i="4" r="T95"/>
  <c r="T94"/>
  <c r="T93"/>
  <c i="5" r="P95"/>
  <c r="P94"/>
  <c r="P93"/>
  <c i="1" r="AU60"/>
  <c i="5" r="R95"/>
  <c r="R94"/>
  <c r="R93"/>
  <c i="6" r="P97"/>
  <c r="P96"/>
  <c i="1" r="AU63"/>
  <c i="6" r="T97"/>
  <c r="T96"/>
  <c i="7" r="P95"/>
  <c r="P94"/>
  <c r="P93"/>
  <c i="1" r="AU65"/>
  <c i="7" r="R95"/>
  <c r="R94"/>
  <c r="R93"/>
  <c i="8" r="P95"/>
  <c r="P94"/>
  <c r="P93"/>
  <c i="1" r="AU66"/>
  <c i="8" r="R95"/>
  <c r="R94"/>
  <c r="R93"/>
  <c i="9" r="P95"/>
  <c r="P94"/>
  <c r="P93"/>
  <c i="1" r="AU67"/>
  <c i="9" r="R95"/>
  <c r="R94"/>
  <c r="R93"/>
  <c i="10" r="P91"/>
  <c r="P90"/>
  <c i="1" r="AU69"/>
  <c i="10" r="R91"/>
  <c r="R90"/>
  <c i="11" r="P95"/>
  <c r="P94"/>
  <c r="P93"/>
  <c i="1" r="AU71"/>
  <c i="11" r="R95"/>
  <c r="R94"/>
  <c r="R93"/>
  <c i="12" r="P95"/>
  <c r="P94"/>
  <c r="P93"/>
  <c i="1" r="AU72"/>
  <c i="12" r="R95"/>
  <c r="R94"/>
  <c r="R93"/>
  <c i="13" r="P95"/>
  <c r="P94"/>
  <c r="P93"/>
  <c i="1" r="AU73"/>
  <c i="13" r="R95"/>
  <c r="R94"/>
  <c r="R93"/>
  <c i="14" r="P91"/>
  <c r="P90"/>
  <c i="1" r="AU75"/>
  <c i="14" r="T91"/>
  <c r="BK182"/>
  <c r="J182"/>
  <c r="J65"/>
  <c r="T182"/>
  <c i="15" r="P95"/>
  <c r="P94"/>
  <c r="P93"/>
  <c i="1" r="AU77"/>
  <c i="15" r="T95"/>
  <c r="T94"/>
  <c r="T93"/>
  <c i="16" r="P95"/>
  <c r="P94"/>
  <c r="P93"/>
  <c i="1" r="AU78"/>
  <c i="16" r="T95"/>
  <c r="T94"/>
  <c r="T93"/>
  <c i="17" r="P95"/>
  <c r="P94"/>
  <c r="P93"/>
  <c i="1" r="AU79"/>
  <c i="17" r="T95"/>
  <c r="T94"/>
  <c r="T93"/>
  <c i="18" r="P83"/>
  <c r="P82"/>
  <c r="P81"/>
  <c i="1" r="AU80"/>
  <c i="18" r="T83"/>
  <c r="T82"/>
  <c r="T81"/>
  <c i="2" r="BK207"/>
  <c r="J207"/>
  <c r="J65"/>
  <c r="BK228"/>
  <c r="J228"/>
  <c r="J67"/>
  <c i="6" r="BK210"/>
  <c r="J210"/>
  <c r="J70"/>
  <c r="BK226"/>
  <c r="J226"/>
  <c r="J71"/>
  <c i="14" r="BK211"/>
  <c r="J211"/>
  <c r="J67"/>
  <c r="BK216"/>
  <c r="J216"/>
  <c r="J68"/>
  <c i="2" r="BK233"/>
  <c r="J233"/>
  <c r="J68"/>
  <c i="6" r="BK231"/>
  <c r="J231"/>
  <c r="J72"/>
  <c i="10" r="BK181"/>
  <c r="J181"/>
  <c r="J65"/>
  <c r="BK202"/>
  <c r="J202"/>
  <c r="J67"/>
  <c r="BK207"/>
  <c r="J207"/>
  <c r="J68"/>
  <c i="18" r="F54"/>
  <c r="J55"/>
  <c r="J77"/>
  <c r="F78"/>
  <c r="BE84"/>
  <c r="BE86"/>
  <c r="BE88"/>
  <c r="BE94"/>
  <c r="E48"/>
  <c r="J52"/>
  <c r="BE90"/>
  <c r="BE92"/>
  <c r="BE96"/>
  <c r="BE98"/>
  <c r="BE100"/>
  <c i="17" r="J60"/>
  <c r="J62"/>
  <c r="J63"/>
  <c r="F89"/>
  <c r="BE101"/>
  <c r="BE110"/>
  <c r="BE115"/>
  <c r="E52"/>
  <c r="F63"/>
  <c r="BE96"/>
  <c r="BE98"/>
  <c r="BE111"/>
  <c r="BE117"/>
  <c i="16" r="J60"/>
  <c r="F62"/>
  <c r="F63"/>
  <c r="J89"/>
  <c r="J90"/>
  <c r="BE110"/>
  <c r="BE117"/>
  <c r="E52"/>
  <c r="BE96"/>
  <c r="BE98"/>
  <c r="BE101"/>
  <c r="BE111"/>
  <c r="BE115"/>
  <c i="15" r="J60"/>
  <c r="J62"/>
  <c r="J63"/>
  <c r="BE98"/>
  <c r="BE110"/>
  <c r="BE116"/>
  <c r="BE125"/>
  <c r="BE127"/>
  <c r="E52"/>
  <c r="F62"/>
  <c r="F63"/>
  <c r="BE96"/>
  <c r="BE101"/>
  <c r="BE115"/>
  <c r="BE121"/>
  <c i="14" r="F58"/>
  <c r="J59"/>
  <c r="J86"/>
  <c r="BE92"/>
  <c r="BE98"/>
  <c r="BE104"/>
  <c r="BE110"/>
  <c r="BE114"/>
  <c r="BE116"/>
  <c r="BE118"/>
  <c r="BE131"/>
  <c r="BE150"/>
  <c r="BE156"/>
  <c r="BE164"/>
  <c r="BE177"/>
  <c r="BE185"/>
  <c r="BE192"/>
  <c r="BE195"/>
  <c r="BE196"/>
  <c r="BE198"/>
  <c r="BE200"/>
  <c r="BE202"/>
  <c r="BE203"/>
  <c r="BE205"/>
  <c r="BE207"/>
  <c r="BE209"/>
  <c r="BE212"/>
  <c r="BE217"/>
  <c r="E50"/>
  <c r="J56"/>
  <c r="F59"/>
  <c r="BE94"/>
  <c r="BE96"/>
  <c r="BE100"/>
  <c r="BE102"/>
  <c r="BE106"/>
  <c r="BE108"/>
  <c r="BE112"/>
  <c r="BE127"/>
  <c r="BE129"/>
  <c r="BE141"/>
  <c r="BE145"/>
  <c r="BE153"/>
  <c r="BE160"/>
  <c r="BE172"/>
  <c r="BE183"/>
  <c r="BE191"/>
  <c r="BE193"/>
  <c r="BE194"/>
  <c r="BE197"/>
  <c r="BE199"/>
  <c r="BE201"/>
  <c r="BE204"/>
  <c r="BE206"/>
  <c r="BE208"/>
  <c r="BE210"/>
  <c i="13" r="J60"/>
  <c r="J62"/>
  <c r="E79"/>
  <c r="F89"/>
  <c r="J90"/>
  <c r="BE101"/>
  <c r="BE111"/>
  <c r="BE116"/>
  <c r="F63"/>
  <c r="BE96"/>
  <c r="BE98"/>
  <c r="BE110"/>
  <c r="BE114"/>
  <c i="12" r="E52"/>
  <c r="J60"/>
  <c r="J62"/>
  <c r="J63"/>
  <c r="F89"/>
  <c r="F90"/>
  <c r="BE98"/>
  <c r="BE110"/>
  <c r="BE114"/>
  <c r="BE96"/>
  <c r="BE101"/>
  <c r="BE111"/>
  <c r="BE116"/>
  <c i="11" r="F62"/>
  <c r="F63"/>
  <c r="E79"/>
  <c r="J87"/>
  <c r="J62"/>
  <c r="J63"/>
  <c r="BE96"/>
  <c r="BE98"/>
  <c r="BE101"/>
  <c r="BE110"/>
  <c r="BE115"/>
  <c r="BE116"/>
  <c r="BE121"/>
  <c r="BE124"/>
  <c r="BE126"/>
  <c i="10" r="E50"/>
  <c r="J56"/>
  <c r="J58"/>
  <c r="J59"/>
  <c r="F86"/>
  <c r="F87"/>
  <c r="BE94"/>
  <c r="BE101"/>
  <c r="BE105"/>
  <c r="BE111"/>
  <c r="BE115"/>
  <c r="BE119"/>
  <c r="BE130"/>
  <c r="BE146"/>
  <c r="BE159"/>
  <c r="BE171"/>
  <c r="BE176"/>
  <c r="BE185"/>
  <c r="BE186"/>
  <c r="BE187"/>
  <c r="BE189"/>
  <c r="BE191"/>
  <c r="BE192"/>
  <c r="BE194"/>
  <c r="BE195"/>
  <c r="BE197"/>
  <c r="BE199"/>
  <c r="BE200"/>
  <c r="BE203"/>
  <c r="BE208"/>
  <c r="BE92"/>
  <c r="BE96"/>
  <c r="BE103"/>
  <c r="BE107"/>
  <c r="BE109"/>
  <c r="BE113"/>
  <c r="BE117"/>
  <c r="BE128"/>
  <c r="BE132"/>
  <c r="BE142"/>
  <c r="BE150"/>
  <c r="BE154"/>
  <c r="BE163"/>
  <c r="BE182"/>
  <c r="BE188"/>
  <c r="BE190"/>
  <c r="BE193"/>
  <c r="BE196"/>
  <c r="BE198"/>
  <c r="BE201"/>
  <c i="9" r="J60"/>
  <c r="J62"/>
  <c r="E79"/>
  <c r="J90"/>
  <c r="BE96"/>
  <c r="BE106"/>
  <c r="BE110"/>
  <c r="F62"/>
  <c r="F63"/>
  <c r="BE99"/>
  <c r="BE113"/>
  <c r="BE115"/>
  <c i="8" r="E52"/>
  <c r="J60"/>
  <c r="F62"/>
  <c r="J62"/>
  <c r="F63"/>
  <c r="J63"/>
  <c r="BE96"/>
  <c r="BE99"/>
  <c r="BE106"/>
  <c r="BE110"/>
  <c r="BE113"/>
  <c r="BE115"/>
  <c i="7" r="J60"/>
  <c r="J62"/>
  <c r="J63"/>
  <c r="E79"/>
  <c r="BE100"/>
  <c r="BE110"/>
  <c r="BE115"/>
  <c r="BE124"/>
  <c r="BE129"/>
  <c r="F62"/>
  <c r="F63"/>
  <c r="BE96"/>
  <c r="BE103"/>
  <c r="BE119"/>
  <c r="BE127"/>
  <c i="6" r="E52"/>
  <c r="J60"/>
  <c r="F62"/>
  <c r="J62"/>
  <c r="F63"/>
  <c r="J63"/>
  <c r="BE98"/>
  <c r="BE102"/>
  <c r="BE108"/>
  <c r="BE110"/>
  <c r="BE115"/>
  <c r="BE120"/>
  <c r="BE124"/>
  <c r="BE128"/>
  <c r="BE132"/>
  <c r="BE137"/>
  <c r="BE142"/>
  <c r="BE147"/>
  <c r="BE151"/>
  <c r="BE157"/>
  <c r="BE164"/>
  <c r="BE166"/>
  <c r="BE170"/>
  <c r="BE178"/>
  <c r="BE182"/>
  <c r="BE185"/>
  <c r="BE188"/>
  <c r="BE192"/>
  <c r="BE196"/>
  <c r="BE202"/>
  <c r="BE203"/>
  <c r="BE204"/>
  <c r="BE205"/>
  <c r="BE206"/>
  <c r="BE207"/>
  <c r="BE208"/>
  <c r="BE209"/>
  <c r="BE211"/>
  <c r="BE216"/>
  <c r="BE221"/>
  <c r="BE227"/>
  <c r="BE232"/>
  <c i="5" r="J60"/>
  <c r="J62"/>
  <c r="J63"/>
  <c r="E79"/>
  <c r="F89"/>
  <c r="F90"/>
  <c r="BE96"/>
  <c r="BE105"/>
  <c r="BE109"/>
  <c r="BE111"/>
  <c r="BE98"/>
  <c r="BE106"/>
  <c i="4" r="J60"/>
  <c r="J62"/>
  <c r="J63"/>
  <c r="F89"/>
  <c r="F90"/>
  <c r="BE98"/>
  <c r="BE109"/>
  <c r="E52"/>
  <c r="BE96"/>
  <c r="BE105"/>
  <c r="BE106"/>
  <c r="BE111"/>
  <c i="2" r="J91"/>
  <c r="J64"/>
  <c i="3" r="F62"/>
  <c r="F63"/>
  <c r="E79"/>
  <c r="J87"/>
  <c r="J89"/>
  <c r="J90"/>
  <c r="BE96"/>
  <c r="BE102"/>
  <c r="BE114"/>
  <c r="BE120"/>
  <c r="BE123"/>
  <c r="BE125"/>
  <c r="BE98"/>
  <c r="BE109"/>
  <c r="BE115"/>
  <c i="2" r="E50"/>
  <c r="F58"/>
  <c r="F59"/>
  <c r="J87"/>
  <c r="BE128"/>
  <c r="BE133"/>
  <c r="BE142"/>
  <c r="BE144"/>
  <c r="BE148"/>
  <c r="BE152"/>
  <c r="BE161"/>
  <c r="BE171"/>
  <c r="BE175"/>
  <c r="BE183"/>
  <c r="BE188"/>
  <c r="BE200"/>
  <c r="BE212"/>
  <c r="BE214"/>
  <c r="BE215"/>
  <c r="BE216"/>
  <c r="BE218"/>
  <c r="BE220"/>
  <c r="BE221"/>
  <c r="BE226"/>
  <c r="BE227"/>
  <c r="BE229"/>
  <c r="BE234"/>
  <c r="J56"/>
  <c r="J58"/>
  <c r="BE92"/>
  <c r="BE94"/>
  <c r="BE99"/>
  <c r="BE104"/>
  <c r="BE109"/>
  <c r="BE114"/>
  <c r="BE119"/>
  <c r="BE121"/>
  <c r="BE138"/>
  <c r="BE140"/>
  <c r="BE146"/>
  <c r="BE150"/>
  <c r="BE159"/>
  <c r="BE163"/>
  <c r="BE179"/>
  <c r="BE192"/>
  <c r="BE198"/>
  <c r="BE202"/>
  <c r="BE208"/>
  <c r="BE211"/>
  <c r="BE213"/>
  <c r="BE217"/>
  <c r="BE219"/>
  <c r="BE222"/>
  <c r="BE223"/>
  <c r="BE224"/>
  <c r="BE225"/>
  <c r="F38"/>
  <c i="1" r="BC56"/>
  <c i="2" r="F36"/>
  <c i="1" r="BA56"/>
  <c i="3" r="F41"/>
  <c i="1" r="BD58"/>
  <c i="3" r="F39"/>
  <c i="1" r="BB58"/>
  <c i="4" r="J38"/>
  <c i="1" r="AW59"/>
  <c i="5" r="F39"/>
  <c i="1" r="BB60"/>
  <c i="6" r="F39"/>
  <c i="1" r="BB63"/>
  <c i="6" r="F40"/>
  <c i="1" r="BC63"/>
  <c i="8" r="J38"/>
  <c i="1" r="AW66"/>
  <c i="9" r="F38"/>
  <c i="1" r="BA67"/>
  <c i="9" r="F41"/>
  <c i="1" r="BD67"/>
  <c i="10" r="F39"/>
  <c i="1" r="BD69"/>
  <c i="11" r="F39"/>
  <c i="1" r="BB71"/>
  <c i="11" r="F41"/>
  <c i="1" r="BD71"/>
  <c i="12" r="F40"/>
  <c i="1" r="BC72"/>
  <c i="13" r="F38"/>
  <c i="1" r="BA73"/>
  <c i="13" r="F40"/>
  <c i="1" r="BC73"/>
  <c i="14" r="J36"/>
  <c i="1" r="AW75"/>
  <c i="15" r="F39"/>
  <c i="1" r="BB77"/>
  <c i="15" r="F38"/>
  <c i="1" r="BA77"/>
  <c i="16" r="F38"/>
  <c i="1" r="BA78"/>
  <c i="16" r="J38"/>
  <c i="1" r="AW78"/>
  <c i="17" r="F39"/>
  <c i="1" r="BB79"/>
  <c i="18" r="F35"/>
  <c i="1" r="BB80"/>
  <c i="2" r="F39"/>
  <c i="1" r="BD56"/>
  <c r="AS55"/>
  <c r="AS62"/>
  <c r="AS61"/>
  <c r="AS68"/>
  <c i="3" r="F40"/>
  <c i="1" r="BC58"/>
  <c i="4" r="F38"/>
  <c i="1" r="BA59"/>
  <c i="5" r="F38"/>
  <c i="1" r="BA60"/>
  <c i="5" r="F41"/>
  <c i="1" r="BD60"/>
  <c i="7" r="J38"/>
  <c i="1" r="AW65"/>
  <c i="7" r="F40"/>
  <c i="1" r="BC65"/>
  <c i="7" r="F39"/>
  <c i="1" r="BB65"/>
  <c i="8" r="F39"/>
  <c i="1" r="BB66"/>
  <c i="9" r="F40"/>
  <c i="1" r="BC67"/>
  <c i="10" r="J36"/>
  <c i="1" r="AW69"/>
  <c i="11" r="F38"/>
  <c i="1" r="BA71"/>
  <c i="11" r="J38"/>
  <c i="1" r="AW71"/>
  <c i="11" r="F40"/>
  <c i="1" r="BC71"/>
  <c i="12" r="F38"/>
  <c i="1" r="BA72"/>
  <c i="13" r="F41"/>
  <c i="1" r="BD73"/>
  <c i="14" r="F36"/>
  <c i="1" r="BA75"/>
  <c i="15" r="F40"/>
  <c i="1" r="BC77"/>
  <c i="15" r="J38"/>
  <c i="1" r="AW77"/>
  <c i="15" r="F41"/>
  <c i="1" r="BD77"/>
  <c i="16" r="F39"/>
  <c i="1" r="BB78"/>
  <c i="17" r="F40"/>
  <c i="1" r="BC79"/>
  <c i="18" r="F36"/>
  <c i="1" r="BC80"/>
  <c i="2" r="J36"/>
  <c i="1" r="AW56"/>
  <c r="AS74"/>
  <c i="3" r="F38"/>
  <c i="1" r="BA58"/>
  <c i="4" r="F41"/>
  <c i="1" r="BD59"/>
  <c i="5" r="J38"/>
  <c i="1" r="AW60"/>
  <c i="5" r="F40"/>
  <c i="1" r="BC60"/>
  <c i="6" r="J38"/>
  <c i="1" r="AW63"/>
  <c i="7" r="F38"/>
  <c i="1" r="BA65"/>
  <c i="7" r="F41"/>
  <c i="1" r="BD65"/>
  <c i="8" r="F40"/>
  <c i="1" r="BC66"/>
  <c i="9" r="J38"/>
  <c i="1" r="AW67"/>
  <c i="10" r="F36"/>
  <c i="1" r="BA69"/>
  <c i="10" r="F37"/>
  <c i="1" r="BB69"/>
  <c i="12" r="F39"/>
  <c i="1" r="BB72"/>
  <c i="13" r="J38"/>
  <c i="1" r="AW73"/>
  <c i="14" r="F37"/>
  <c i="1" r="BB75"/>
  <c i="14" r="F38"/>
  <c i="1" r="BC75"/>
  <c i="16" r="F40"/>
  <c i="1" r="BC78"/>
  <c i="17" r="F38"/>
  <c i="1" r="BA79"/>
  <c i="17" r="F41"/>
  <c i="1" r="BD79"/>
  <c i="18" r="J34"/>
  <c i="1" r="AW80"/>
  <c i="2" r="F37"/>
  <c i="1" r="BB56"/>
  <c i="3" r="J38"/>
  <c i="1" r="AW58"/>
  <c i="4" r="F39"/>
  <c i="1" r="BB59"/>
  <c i="4" r="F40"/>
  <c i="1" r="BC59"/>
  <c i="6" r="F38"/>
  <c i="1" r="BA63"/>
  <c i="6" r="F41"/>
  <c i="1" r="BD63"/>
  <c i="8" r="F38"/>
  <c i="1" r="BA66"/>
  <c i="8" r="F41"/>
  <c i="1" r="BD66"/>
  <c i="9" r="F39"/>
  <c i="1" r="BB67"/>
  <c i="10" r="F38"/>
  <c i="1" r="BC69"/>
  <c i="12" r="J38"/>
  <c i="1" r="AW72"/>
  <c i="12" r="F41"/>
  <c i="1" r="BD72"/>
  <c i="13" r="F39"/>
  <c i="1" r="BB73"/>
  <c i="14" r="F39"/>
  <c i="1" r="BD75"/>
  <c i="16" r="F41"/>
  <c i="1" r="BD78"/>
  <c i="17" r="J38"/>
  <c i="1" r="AW79"/>
  <c i="18" r="F34"/>
  <c i="1" r="BA80"/>
  <c i="18" r="F37"/>
  <c i="1" r="BD80"/>
  <c i="14" l="1" r="T90"/>
  <c i="6" r="BK201"/>
  <c r="J201"/>
  <c r="J69"/>
  <c i="14" r="BK190"/>
  <c r="J190"/>
  <c r="J66"/>
  <c i="2" r="BK210"/>
  <c r="J210"/>
  <c r="J66"/>
  <c i="10" r="BK184"/>
  <c r="J184"/>
  <c r="J66"/>
  <c i="3" r="BK94"/>
  <c r="J94"/>
  <c r="J68"/>
  <c i="5" r="BK94"/>
  <c r="J94"/>
  <c r="J68"/>
  <c i="12" r="BK94"/>
  <c r="J94"/>
  <c r="J68"/>
  <c i="14" r="BK90"/>
  <c r="J90"/>
  <c r="J63"/>
  <c i="15" r="BK94"/>
  <c r="J94"/>
  <c r="J68"/>
  <c i="18" r="BK82"/>
  <c r="J82"/>
  <c r="J60"/>
  <c i="4" r="BK94"/>
  <c r="J94"/>
  <c r="J68"/>
  <c i="6" r="BK96"/>
  <c r="J96"/>
  <c r="J67"/>
  <c i="7" r="BK94"/>
  <c r="J94"/>
  <c r="J68"/>
  <c i="8" r="BK94"/>
  <c r="J94"/>
  <c r="J68"/>
  <c i="9" r="BK94"/>
  <c r="J94"/>
  <c r="J68"/>
  <c i="10" r="BK90"/>
  <c r="J90"/>
  <c r="J63"/>
  <c i="11" r="BK94"/>
  <c r="J94"/>
  <c r="J68"/>
  <c i="13" r="BK94"/>
  <c r="J94"/>
  <c r="J68"/>
  <c i="16" r="BK94"/>
  <c r="J94"/>
  <c r="J68"/>
  <c i="17" r="BK94"/>
  <c r="J94"/>
  <c r="J68"/>
  <c i="1" r="AU70"/>
  <c r="AU68"/>
  <c i="2" r="F35"/>
  <c i="1" r="AZ56"/>
  <c i="5" r="J37"/>
  <c i="1" r="AV60"/>
  <c r="AT60"/>
  <c i="6" r="J37"/>
  <c i="1" r="AV63"/>
  <c r="AT63"/>
  <c i="9" r="J37"/>
  <c i="1" r="AV67"/>
  <c r="AT67"/>
  <c i="10" r="F35"/>
  <c i="1" r="AZ69"/>
  <c i="13" r="F37"/>
  <c i="1" r="AZ73"/>
  <c i="15" r="J37"/>
  <c i="1" r="AV77"/>
  <c r="AT77"/>
  <c i="16" r="J37"/>
  <c i="1" r="AV78"/>
  <c r="AT78"/>
  <c r="BA76"/>
  <c r="AW76"/>
  <c r="BB76"/>
  <c r="AX76"/>
  <c r="BD76"/>
  <c i="18" r="J33"/>
  <c i="1" r="AV80"/>
  <c r="AT80"/>
  <c r="AS54"/>
  <c i="3" r="J37"/>
  <c i="1" r="AV58"/>
  <c r="AT58"/>
  <c r="BC57"/>
  <c r="AY57"/>
  <c r="BA57"/>
  <c r="AW57"/>
  <c i="6" r="F37"/>
  <c i="1" r="AZ63"/>
  <c i="8" r="J37"/>
  <c i="1" r="AV66"/>
  <c r="AT66"/>
  <c r="BC64"/>
  <c r="AY64"/>
  <c i="11" r="J37"/>
  <c i="1" r="AV71"/>
  <c r="AT71"/>
  <c r="BD70"/>
  <c r="BA70"/>
  <c r="AW70"/>
  <c r="BB70"/>
  <c r="AX70"/>
  <c i="15" r="F37"/>
  <c i="1" r="AZ77"/>
  <c i="17" r="J37"/>
  <c i="1" r="AV79"/>
  <c r="AT79"/>
  <c i="18" r="F33"/>
  <c i="1" r="AZ80"/>
  <c r="AU76"/>
  <c r="AU74"/>
  <c i="3" r="F37"/>
  <c i="1" r="AZ58"/>
  <c i="4" r="F37"/>
  <c i="1" r="AZ59"/>
  <c i="5" r="F37"/>
  <c i="1" r="AZ60"/>
  <c r="BD57"/>
  <c i="7" r="F37"/>
  <c i="1" r="AZ65"/>
  <c i="8" r="F37"/>
  <c i="1" r="AZ66"/>
  <c i="9" r="F37"/>
  <c i="1" r="AZ67"/>
  <c r="BA64"/>
  <c r="AW64"/>
  <c i="11" r="F37"/>
  <c i="1" r="AZ71"/>
  <c i="12" r="F37"/>
  <c i="1" r="AZ72"/>
  <c i="13" r="J37"/>
  <c i="1" r="AV73"/>
  <c r="AT73"/>
  <c i="14" r="J35"/>
  <c i="1" r="AV75"/>
  <c r="AT75"/>
  <c i="17" r="F37"/>
  <c i="1" r="AZ79"/>
  <c r="AU57"/>
  <c r="AU55"/>
  <c r="AU64"/>
  <c r="AU62"/>
  <c r="AU61"/>
  <c i="2" r="J35"/>
  <c i="1" r="AV56"/>
  <c r="AT56"/>
  <c i="4" r="J37"/>
  <c i="1" r="AV59"/>
  <c r="AT59"/>
  <c r="BB57"/>
  <c r="AX57"/>
  <c i="7" r="J37"/>
  <c i="1" r="AV65"/>
  <c r="AT65"/>
  <c r="BD64"/>
  <c r="BB64"/>
  <c r="AX64"/>
  <c i="10" r="J35"/>
  <c i="1" r="AV69"/>
  <c r="AT69"/>
  <c i="12" r="J37"/>
  <c i="1" r="AV72"/>
  <c r="AT72"/>
  <c r="BC70"/>
  <c r="AY70"/>
  <c i="14" r="F35"/>
  <c i="1" r="AZ75"/>
  <c i="16" r="F37"/>
  <c i="1" r="AZ78"/>
  <c r="BC76"/>
  <c r="AY76"/>
  <c i="2" l="1" r="BK90"/>
  <c r="J90"/>
  <c r="J63"/>
  <c i="9" r="BK93"/>
  <c r="J93"/>
  <c r="J67"/>
  <c i="13" r="BK93"/>
  <c r="J93"/>
  <c r="J67"/>
  <c i="15" r="BK93"/>
  <c r="J93"/>
  <c r="J67"/>
  <c i="18" r="BK81"/>
  <c r="J81"/>
  <c r="J59"/>
  <c i="3" r="BK93"/>
  <c r="J93"/>
  <c i="4" r="BK93"/>
  <c r="J93"/>
  <c r="J67"/>
  <c i="5" r="BK93"/>
  <c r="J93"/>
  <c r="J67"/>
  <c i="7" r="BK93"/>
  <c r="J93"/>
  <c r="J67"/>
  <c i="8" r="BK93"/>
  <c r="J93"/>
  <c i="11" r="BK93"/>
  <c r="J93"/>
  <c i="12" r="BK93"/>
  <c r="J93"/>
  <c r="J67"/>
  <c i="16" r="BK93"/>
  <c r="J93"/>
  <c i="17" r="BK93"/>
  <c r="J93"/>
  <c r="J67"/>
  <c i="10" r="J32"/>
  <c i="1" r="AG69"/>
  <c i="3" r="J34"/>
  <c i="1" r="AG58"/>
  <c i="11" r="J34"/>
  <c i="1" r="AG71"/>
  <c r="BC55"/>
  <c r="BC62"/>
  <c r="BC61"/>
  <c r="AY61"/>
  <c r="BB62"/>
  <c r="BB61"/>
  <c r="AX61"/>
  <c r="BD68"/>
  <c r="AZ76"/>
  <c r="AV76"/>
  <c r="AT76"/>
  <c r="AZ57"/>
  <c r="AV57"/>
  <c r="AT57"/>
  <c r="BA62"/>
  <c r="AW62"/>
  <c r="AZ70"/>
  <c r="AV70"/>
  <c r="AT70"/>
  <c r="BA74"/>
  <c r="AW74"/>
  <c r="BC74"/>
  <c r="AY74"/>
  <c r="AU54"/>
  <c i="6" r="J34"/>
  <c i="1" r="AG63"/>
  <c i="16" r="J34"/>
  <c i="1" r="AG78"/>
  <c r="BB55"/>
  <c r="AX55"/>
  <c r="BD55"/>
  <c r="BD62"/>
  <c r="BD61"/>
  <c r="BA68"/>
  <c r="AW68"/>
  <c r="BB68"/>
  <c r="AX68"/>
  <c r="BB74"/>
  <c r="AX74"/>
  <c i="14" r="J32"/>
  <c i="1" r="AG75"/>
  <c i="8" r="J34"/>
  <c i="1" r="AG66"/>
  <c r="BA55"/>
  <c r="AZ64"/>
  <c r="AV64"/>
  <c r="AT64"/>
  <c r="BC68"/>
  <c r="AY68"/>
  <c r="BD74"/>
  <c i="6" l="1" r="J43"/>
  <c i="14" r="J41"/>
  <c i="3" r="J43"/>
  <c i="11" r="J43"/>
  <c i="8" r="J43"/>
  <c i="10" r="J41"/>
  <c i="16" r="J43"/>
  <c i="8" r="J67"/>
  <c i="3" r="J67"/>
  <c i="11" r="J67"/>
  <c i="16" r="J67"/>
  <c i="1" r="AN63"/>
  <c r="AN75"/>
  <c r="AN78"/>
  <c r="AN58"/>
  <c r="AN66"/>
  <c r="AN69"/>
  <c r="AN71"/>
  <c i="18" r="J30"/>
  <c i="1" r="AG80"/>
  <c i="17" r="J34"/>
  <c i="1" r="AG79"/>
  <c i="13" r="J34"/>
  <c i="1" r="AG73"/>
  <c i="12" r="J34"/>
  <c i="1" r="AG72"/>
  <c r="AW55"/>
  <c r="AZ68"/>
  <c r="AV68"/>
  <c r="AT68"/>
  <c i="5" r="J34"/>
  <c i="1" r="AG60"/>
  <c i="15" r="J34"/>
  <c i="1" r="AG77"/>
  <c i="7" r="J34"/>
  <c i="1" r="AG65"/>
  <c r="AX62"/>
  <c r="BA61"/>
  <c r="AW61"/>
  <c r="BC54"/>
  <c r="AY54"/>
  <c i="2" r="J32"/>
  <c i="1" r="AG56"/>
  <c i="4" r="J34"/>
  <c i="1" r="AG59"/>
  <c r="AY55"/>
  <c r="AZ62"/>
  <c r="AZ61"/>
  <c r="AV61"/>
  <c r="BD54"/>
  <c r="W33"/>
  <c i="9" r="J34"/>
  <c i="1" r="AG67"/>
  <c r="AZ55"/>
  <c r="AV55"/>
  <c r="AY62"/>
  <c r="AZ74"/>
  <c r="AV74"/>
  <c r="AT74"/>
  <c r="BB54"/>
  <c r="W31"/>
  <c i="5" l="1" r="J43"/>
  <c i="17" r="J43"/>
  <c i="2" r="J41"/>
  <c i="13" r="J43"/>
  <c i="4" r="J43"/>
  <c i="7" r="J43"/>
  <c i="15" r="J43"/>
  <c i="12" r="J43"/>
  <c i="9" r="J43"/>
  <c i="18" r="J39"/>
  <c i="1" r="AN60"/>
  <c r="AN67"/>
  <c r="AN73"/>
  <c r="AN77"/>
  <c r="AN80"/>
  <c r="AN56"/>
  <c r="AN59"/>
  <c r="AN65"/>
  <c r="AN72"/>
  <c r="AN79"/>
  <c r="AT61"/>
  <c r="AG70"/>
  <c r="AG76"/>
  <c r="AX54"/>
  <c r="AT55"/>
  <c r="AZ54"/>
  <c r="AV54"/>
  <c r="AK29"/>
  <c r="AG57"/>
  <c r="AV62"/>
  <c r="AT62"/>
  <c r="BA54"/>
  <c r="AW54"/>
  <c r="AK30"/>
  <c r="AG64"/>
  <c r="W32"/>
  <c l="1" r="AN76"/>
  <c r="AN57"/>
  <c r="AN64"/>
  <c r="AN70"/>
  <c r="AG68"/>
  <c r="AG62"/>
  <c r="AG61"/>
  <c r="AN61"/>
  <c r="AG55"/>
  <c r="W29"/>
  <c r="AG74"/>
  <c r="W30"/>
  <c r="AT54"/>
  <c l="1" r="AN68"/>
  <c r="AN74"/>
  <c r="AN62"/>
  <c r="AN55"/>
  <c r="AG54"/>
  <c r="AK26"/>
  <c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<sst xmlns="http://schemas.openxmlformats.org/spreadsheetml/2006/main">
  <si>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</si>
  <si>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</si>
  <si>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</si>
  <si>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</si>
  <si>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</si>
  <si>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{983bbf3b-912a-4661-9ef9-278dc98af4a5}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</si>
  <si>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</si>
  <si>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</si>
  <si>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</si>
  <si>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</si>
  <si>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</si>
  <si>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</si>
  <si>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</si>
  <si>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</si>
  <si>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2021/14_Vysadby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</si>
  <si>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</si>
  <si>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</si>
  <si>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Biocentrum BC3, BC5 a biokoridory, k. ú. Moutnice</t>
  </si>
  <si>
    <t>KSO:</t>
  </si>
  <si>
    <t/>
  </si>
  <si>
    <t>CC-CZ:</t>
  </si>
  <si>
    <t>Místo:</t>
  </si>
  <si>
    <t>Moutnice</t>
  </si>
  <si>
    <t>Datum:</t>
  </si>
  <si>
    <t>15. 4. 2022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</si>
  <si>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</si>
  <si>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</si>
  <si>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</si>
  <si>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</si>
  <si>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</si>
  <si>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</si>
  <si>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</si>
  <si>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</si>
  <si>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</si>
  <si>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VZD INVEST,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</si>
  <si>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</si>
  <si>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</si>
  <si>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</si>
  <si>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</si>
  <si>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</si>
  <si>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</si>
  <si>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</si>
  <si>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</si>
  <si>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</si>
  <si>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</si>
  <si>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</si>
  <si>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</si>
  <si>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</si>
  <si>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</si>
  <si>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</si>
  <si>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</si>
  <si>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</si>
  <si>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</si>
  <si>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</si>
  <si>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</si>
  <si>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</si>
  <si>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</si>
  <si>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</si>
  <si>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</si>
  <si>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</si>
  <si>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</si>
  <si>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</si>
  <si>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</si>
  <si>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</si>
  <si>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</si>
  <si>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</si>
  <si>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</si>
  <si>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</si>
  <si>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</si>
  <si>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</si>
  <si>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</si>
  <si>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</si>
  <si>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</si>
  <si>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</si>
  <si>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</si>
  <si>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</si>
  <si>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Biocentrum BC3</t>
  </si>
  <si>
    <t>STA</t>
  </si>
  <si>
    <t>1</t>
  </si>
  <si>
    <t>{4fded82b-614e-48bc-bd3c-06d75ef75601}</t>
  </si>
  <si>
    <t>2</t>
  </si>
  <si>
    <t>/</t>
  </si>
  <si>
    <t>SO 01.1</t>
  </si>
  <si>
    <t>BC3 - Výsadba dřevin</t>
  </si>
  <si>
    <t>Soupis</t>
  </si>
  <si>
    <t>{7e3d75aa-e47c-45fc-b1dc-5191541f4d6a}</t>
  </si>
  <si>
    <t>SO 01.2</t>
  </si>
  <si>
    <t>BC3 - Výsadba dřevin - následná péče</t>
  </si>
  <si>
    <t>{68373f7c-70dc-42b8-96a5-ce100dbd37b7}</t>
  </si>
  <si>
    <t>SO 01.2.1</t>
  </si>
  <si>
    <t>BC3 - Výsadba dřevin - následná péče - 1. rok</t>
  </si>
  <si>
    <t>3</t>
  </si>
  <si>
    <t>{f4851b07-f41d-4699-807a-f6c1188f5c37}</t>
  </si>
  <si>
    <t>SO1.2.2</t>
  </si>
  <si>
    <t>BC3 - Výsadba dřevin - následná péče - 2. rok</t>
  </si>
  <si>
    <t>{c5a2d5a2-93fe-45b7-ae40-a439bc621652}</t>
  </si>
  <si>
    <t>SO1.2.3</t>
  </si>
  <si>
    <t>BC3 - Výsadba dřevin - následná péče - 3. rok</t>
  </si>
  <si>
    <t>{7cf52c63-17cb-4204-b29f-64e51a6ff002}</t>
  </si>
  <si>
    <t>SO 02</t>
  </si>
  <si>
    <t>Biocentrum BC5</t>
  </si>
  <si>
    <t>{0b99ef85-50fd-457f-a348-3dd75de0311e}</t>
  </si>
  <si>
    <t>SO 02.3 - BC5</t>
  </si>
  <si>
    <t>Výsadba dřevin</t>
  </si>
  <si>
    <t>{147afec1-71e6-4e7b-b431-93b23a0df67f}</t>
  </si>
  <si>
    <t>SO 02.3.1 - BC5</t>
  </si>
  <si>
    <t>{445243f8-f2d8-459f-983c-92e3b8bb670b}</t>
  </si>
  <si>
    <t>SO 02.3.2 - BC5</t>
  </si>
  <si>
    <t xml:space="preserve">Výsadba dřevin - Následná péče </t>
  </si>
  <si>
    <t>{e468183d-f8bb-412c-84ce-51b8d87dc100}</t>
  </si>
  <si>
    <t>SO 02.3.2.1 - BC5</t>
  </si>
  <si>
    <t>Výsadba dřevin - Následná péče 1. rok</t>
  </si>
  <si>
    <t>4</t>
  </si>
  <si>
    <t>{c15d24f8-5a6f-48db-9467-c3e7694fa83f}</t>
  </si>
  <si>
    <t>SO 02.3.2.2 - BC5</t>
  </si>
  <si>
    <t>Výsadba dřevin - Následná péče 2.rok</t>
  </si>
  <si>
    <t>{7b82d820-ef8d-436c-9cce-379dd490e35d}</t>
  </si>
  <si>
    <t>SO 02.3.2.3 - BC5</t>
  </si>
  <si>
    <t>Výsadba dřevin - Následná péče 3. rok</t>
  </si>
  <si>
    <t>{4e5ef66c-3876-4c13-9ad8-22651dc93831}</t>
  </si>
  <si>
    <t>SO 03</t>
  </si>
  <si>
    <t>Biokoridor BK4</t>
  </si>
  <si>
    <t>{cd196e7d-927b-4ff5-9746-a4ce6f5299c8}</t>
  </si>
  <si>
    <t>SO 03.1</t>
  </si>
  <si>
    <t>BK4 - Výsadba dřevin</t>
  </si>
  <si>
    <t>{ae8a3855-2aba-4174-90bd-82b6f10871dc}</t>
  </si>
  <si>
    <t>SO 03.2</t>
  </si>
  <si>
    <t>BK4 - Výsadba dřevin - následná péče</t>
  </si>
  <si>
    <t>{3be46a9b-67f9-4ab7-876f-e81fe49ff51f}</t>
  </si>
  <si>
    <t>SO 3.2.1</t>
  </si>
  <si>
    <t>BK4 - Výsadba dřevin - následná péče - 1. rok</t>
  </si>
  <si>
    <t>{189dc3db-b125-4191-9863-109bb224e55c}</t>
  </si>
  <si>
    <t>SO 03.2.2</t>
  </si>
  <si>
    <t>BK4 - Výsadba dřevin - následná péče - 2. rok</t>
  </si>
  <si>
    <t>{86e06d76-e89d-4e2d-a1f6-e92f9becd2fb}</t>
  </si>
  <si>
    <t>SO 03.2.3</t>
  </si>
  <si>
    <t>BK4 - Výsadba dřevin - následná péče - 3. rok</t>
  </si>
  <si>
    <t>{359348c6-92e6-4895-a216-3b7bc223b8cb}</t>
  </si>
  <si>
    <t>SO 04</t>
  </si>
  <si>
    <t>Biokoridory BK6 a BK5</t>
  </si>
  <si>
    <t>{d66b4224-3488-4fb6-b6ad-dd15089e4ea9}</t>
  </si>
  <si>
    <t>SO 04.1</t>
  </si>
  <si>
    <t>BK6 a BK5 - Výsadba dřevin</t>
  </si>
  <si>
    <t>{d4285921-f298-461f-a0d3-619430ec18b5}</t>
  </si>
  <si>
    <t>SO 04.2</t>
  </si>
  <si>
    <t>BK6 a BK5 - Výsadba dřevin - následná péče</t>
  </si>
  <si>
    <t>{7515443e-abcb-42f9-a611-fde25ff33ff8}</t>
  </si>
  <si>
    <t>SO 04.2.1</t>
  </si>
  <si>
    <t>BK6 a BK5 - Výsadba dřevin - následná péče - 1. rok</t>
  </si>
  <si>
    <t>{5db5e0e5-6e57-4217-8e61-9f6350465228}</t>
  </si>
  <si>
    <t>SO 04.2.2</t>
  </si>
  <si>
    <t>BK6 a BK5 - Výsadba dřevin - následná péče - 2. rok</t>
  </si>
  <si>
    <t>{1d68d15f-60c0-4f55-a6f3-793783bc7727}</t>
  </si>
  <si>
    <t>SO 04.4.3</t>
  </si>
  <si>
    <t>BK6 a BK5 - Výsadba dřevin - následná péče - 3. rok</t>
  </si>
  <si>
    <t>{7a58d01b-5f51-49a5-b2c7-33b539b80cd7}</t>
  </si>
  <si>
    <t>VRN - Výsadby</t>
  </si>
  <si>
    <t>Vedlejší rozpočtové náklady</t>
  </si>
  <si>
    <t>{264970f2-d414-47ca-8dfb-d06dee31116b}</t>
  </si>
  <si>
    <t>KRYCÍ LIST SOUPISU PRACÍ</t>
  </si>
  <si>
    <t>Objekt:</t>
  </si>
  <si>
    <t>SO 01 - Biocentrum BC3</t>
  </si>
  <si>
    <t>Soupis:</t>
  </si>
  <si>
    <t>SO 01.1 - BC3 - Výsadba dřevin</t>
  </si>
  <si>
    <t>REKAPITULACE ČLENĚNÍ SOUPISU PRACÍ</t>
  </si>
  <si>
    <t>Kód dílu - Popis</t>
  </si>
  <si>
    <t>Cena celkem [CZK]</t>
  </si>
  <si>
    <t>-1</t>
  </si>
  <si>
    <t>1 - Zemní práce</t>
  </si>
  <si>
    <t>2 - Zakládání</t>
  </si>
  <si>
    <t>HSV - Práce a dodávky HSV</t>
  </si>
  <si>
    <t xml:space="preserve">    95 - Různé dokončovací konstrukce a práce pozemních staveb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</si>
  <si>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</si>
  <si>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</si>
  <si>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</si>
  <si>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</si>
  <si>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</si>
  <si>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</si>
  <si>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</si>
  <si>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</si>
  <si>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</si>
  <si>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</si>
  <si>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</si>
  <si>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</si>
  <si>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</si>
  <si>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</si>
  <si>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</si>
  <si>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</si>
  <si>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</si>
  <si>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111151231</t>
  </si>
  <si>
    <t>Pokosení trávníku při souvislé ploše přes 1000 do 10000 m2 lučního v rovině nebo svahu do 1:5</t>
  </si>
  <si>
    <t>m2</t>
  </si>
  <si>
    <t>CS ÚRS 2022 01</t>
  </si>
  <si>
    <t>512</t>
  </si>
  <si>
    <t>-489123626</t>
  </si>
  <si>
    <t>Online PSC</t>
  </si>
  <si>
    <t>https://podminky.urs.cz/item/CS_URS_2022_01/111151231</t>
  </si>
  <si>
    <t>112101101</t>
  </si>
  <si>
    <t>Odstranění stromů s odřezáním kmene a s odvětvením listnatých, průměru kmene přes 100 do 300 mm</t>
  </si>
  <si>
    <t>kus</t>
  </si>
  <si>
    <t>-831222379</t>
  </si>
  <si>
    <t>https://podminky.urs.cz/item/CS_URS_2022_01/112101101</t>
  </si>
  <si>
    <t>VV</t>
  </si>
  <si>
    <t>(8+4+1)+(73+28+8+3)</t>
  </si>
  <si>
    <t>Odstranění stromů - kácené stromy + souše - počet ks</t>
  </si>
  <si>
    <t>Součet</t>
  </si>
  <si>
    <t>112101102</t>
  </si>
  <si>
    <t>Odstranění stromů s odřezáním kmene a s odvětvením listnatých, průměru kmene přes 300 do 500 mm</t>
  </si>
  <si>
    <t>984254154</t>
  </si>
  <si>
    <t>https://podminky.urs.cz/item/CS_URS_2022_01/112101102</t>
  </si>
  <si>
    <t>(1+1)</t>
  </si>
  <si>
    <t>Odstranění stromů</t>
  </si>
  <si>
    <t>112101103</t>
  </si>
  <si>
    <t>Odstranění stromů s odřezáním kmene a s odvětvením listnatých, průměru kmene přes 500 do 700 mm</t>
  </si>
  <si>
    <t>1949088624</t>
  </si>
  <si>
    <t>https://podminky.urs.cz/item/CS_URS_2022_01/112101103</t>
  </si>
  <si>
    <t>5</t>
  </si>
  <si>
    <t>112251101</t>
  </si>
  <si>
    <t>Odstranění pařezů strojně s jejich vykopáním, vytrháním nebo odstřelením průměru přes 100 do 300 mm</t>
  </si>
  <si>
    <t>962771085</t>
  </si>
  <si>
    <t>https://podminky.urs.cz/item/CS_URS_2022_01/112251101</t>
  </si>
  <si>
    <t>(8+4+1)+(36+14+4)</t>
  </si>
  <si>
    <t>Odstranění pařezů - kácené stromy + souše (u souší bude odstraněna pouze polovina pařezů - zbylá polovina zůstane na lokalitě pro zvýšení biodiverzity</t>
  </si>
  <si>
    <t>6</t>
  </si>
  <si>
    <t>112251102</t>
  </si>
  <si>
    <t>Odstranění pařezů strojně s jejich vykopáním, vytrháním nebo odstřelením průměru přes 300 do 500 mm</t>
  </si>
  <si>
    <t>-642595727</t>
  </si>
  <si>
    <t>https://podminky.urs.cz/item/CS_URS_2022_01/112251102</t>
  </si>
  <si>
    <t>Odstranění pařezů</t>
  </si>
  <si>
    <t>7</t>
  </si>
  <si>
    <t>112251103</t>
  </si>
  <si>
    <t>Odstranění pařezů strojně s jejich vykopáním, vytrháním nebo odstřelením průměru přes 500 do 700 mm</t>
  </si>
  <si>
    <t>1567400717</t>
  </si>
  <si>
    <t>https://podminky.urs.cz/item/CS_URS_2022_01/112251103</t>
  </si>
  <si>
    <t>8</t>
  </si>
  <si>
    <t>181451121</t>
  </si>
  <si>
    <t>Založení trávníku na půdě předem připravené plochy přes 1000 m2 výsevem včetně utažení lučního v rovině nebo na svahu do 1:5</t>
  </si>
  <si>
    <t>-242180740</t>
  </si>
  <si>
    <t>https://podminky.urs.cz/item/CS_URS_2022_01/181451121</t>
  </si>
  <si>
    <t>5290</t>
  </si>
  <si>
    <t>Plocha travního porostu - standartní směs</t>
  </si>
  <si>
    <t>2770</t>
  </si>
  <si>
    <t>Plocha travního porostu - luční porost</t>
  </si>
  <si>
    <t>9</t>
  </si>
  <si>
    <t>M</t>
  </si>
  <si>
    <t>00572472-R</t>
  </si>
  <si>
    <t>osivo směs travní krajinná-rovinná</t>
  </si>
  <si>
    <t>kg</t>
  </si>
  <si>
    <t>-1439890696</t>
  </si>
  <si>
    <t>Standartní směs - 3 kg/m2</t>
  </si>
  <si>
    <t>5290*0,003 'Přepočtené koeficientem množství</t>
  </si>
  <si>
    <t>10</t>
  </si>
  <si>
    <t>00572410-R</t>
  </si>
  <si>
    <t>osivo směs - luční porost</t>
  </si>
  <si>
    <t>-1697479673</t>
  </si>
  <si>
    <t>Luční směs - 5kg/m2</t>
  </si>
  <si>
    <t>2770*0,005 'Přepočtené koeficientem množství</t>
  </si>
  <si>
    <t>11</t>
  </si>
  <si>
    <t>183101113</t>
  </si>
  <si>
    <t>Hloubení jamek pro vysazování rostlin v zemině tř.1 až 4 bez výměny půdy v rovině nebo na svahu do 1:5, objemu přes 0,02 do 0,05 m3</t>
  </si>
  <si>
    <t>-313786131</t>
  </si>
  <si>
    <t>https://podminky.urs.cz/item/CS_URS_2022_01/183101113</t>
  </si>
  <si>
    <t>12</t>
  </si>
  <si>
    <t>183101115</t>
  </si>
  <si>
    <t>Hloubení jamek pro vysazování rostlin v zemině tř.1 až 4 bez výměny půdy v rovině nebo na svahu do 1:5, objemu přes 0,125 do 0,40 m3</t>
  </si>
  <si>
    <t>-465324467</t>
  </si>
  <si>
    <t>https://podminky.urs.cz/item/CS_URS_2022_01/183101115</t>
  </si>
  <si>
    <t>13</t>
  </si>
  <si>
    <t>183403112</t>
  </si>
  <si>
    <t>Obdělání půdy oráním hl. přes 100 do 200 mm v rovině nebo na svahu do 1:5</t>
  </si>
  <si>
    <t>-875665619</t>
  </si>
  <si>
    <t>https://podminky.urs.cz/item/CS_URS_2022_01/183403112</t>
  </si>
  <si>
    <t>14</t>
  </si>
  <si>
    <t>183403114</t>
  </si>
  <si>
    <t>Obdělání půdy kultivátorováním v rovině nebo na svahu do 1:5</t>
  </si>
  <si>
    <t>1018844823</t>
  </si>
  <si>
    <t>https://podminky.urs.cz/item/CS_URS_2022_01/183403114</t>
  </si>
  <si>
    <t>183403152</t>
  </si>
  <si>
    <t>Obdělání půdy vláčením v rovině nebo na svahu do 1:5</t>
  </si>
  <si>
    <t>1815310137</t>
  </si>
  <si>
    <t>https://podminky.urs.cz/item/CS_URS_2022_01/183403152</t>
  </si>
  <si>
    <t>16</t>
  </si>
  <si>
    <t>184102111</t>
  </si>
  <si>
    <t>Výsadba dřeviny s balem do předem vyhloubené jamky se zalitím v rovině nebo na svahu do 1:5, při průměru balu přes 100 do 200 mm</t>
  </si>
  <si>
    <t>888413297</t>
  </si>
  <si>
    <t>https://podminky.urs.cz/item/CS_URS_2022_01/184102111</t>
  </si>
  <si>
    <t>17</t>
  </si>
  <si>
    <t>184102113</t>
  </si>
  <si>
    <t>Výsadba dřeviny s balem do předem vyhloubené jamky se zalitím v rovině nebo na svahu do 1:5, při průměru balu přes 300 do 400 mm</t>
  </si>
  <si>
    <t>-1998359826</t>
  </si>
  <si>
    <t>https://podminky.urs.cz/item/CS_URS_2022_01/184102113</t>
  </si>
  <si>
    <t>18</t>
  </si>
  <si>
    <t>184911431</t>
  </si>
  <si>
    <t>Mulčování vysazených rostlin mulčovací kůrou, tl. přes 100 do 150 mm v rovině nebo na svahu do 1:5</t>
  </si>
  <si>
    <t>1160326429</t>
  </si>
  <si>
    <t>https://podminky.urs.cz/item/CS_URS_2022_01/184911431</t>
  </si>
  <si>
    <t>78</t>
  </si>
  <si>
    <t>Mulčování - stromy - 1m2/ks</t>
  </si>
  <si>
    <t>316</t>
  </si>
  <si>
    <t>Mulčování - keře - 1m2/ks</t>
  </si>
  <si>
    <t>19</t>
  </si>
  <si>
    <t>10391100-R</t>
  </si>
  <si>
    <t>kůra mulčovací VL</t>
  </si>
  <si>
    <t>m3</t>
  </si>
  <si>
    <t>-607310304</t>
  </si>
  <si>
    <t>394*0,1 'Přepočtené koeficientem množství</t>
  </si>
  <si>
    <t>20</t>
  </si>
  <si>
    <t>185803211</t>
  </si>
  <si>
    <t>Uválcování trávníku v rovině nebo na svahu do 1:5</t>
  </si>
  <si>
    <t>1896842077</t>
  </si>
  <si>
    <t>https://podminky.urs.cz/item/CS_URS_2022_01/185803211</t>
  </si>
  <si>
    <t>185851121</t>
  </si>
  <si>
    <t>Dovoz vody pro zálivku rostlin na vzdálenost do 1000 m</t>
  </si>
  <si>
    <t>703942702</t>
  </si>
  <si>
    <t>https://podminky.urs.cz/item/CS_URS_2022_01/185851121</t>
  </si>
  <si>
    <t>P</t>
  </si>
  <si>
    <t xml:space="preserve">Poznámka k položce:_x000d_
Položka obsahuje:_x000d_
Dopravu vody na lokalitu_x000d_
Cenu za nákup vody_x000d_
Samotné zalití_x000d_
</t>
  </si>
  <si>
    <t>78*0,1</t>
  </si>
  <si>
    <t xml:space="preserve">Zálivka - stromy - počet ks x množství vody v litrech/ks - zálivka  bude rozdělena 1x před výsadbou, 3x po výsadbě    </t>
  </si>
  <si>
    <t>316*0,01</t>
  </si>
  <si>
    <t>Zálivka - keře - počet ks x množství vody v litrech/ks</t>
  </si>
  <si>
    <t>22</t>
  </si>
  <si>
    <t>185851129</t>
  </si>
  <si>
    <t>Dovoz vody pro zálivku rostlin Příplatek k ceně za každých dalších i započatých 1000 m</t>
  </si>
  <si>
    <t>-1682750394</t>
  </si>
  <si>
    <t>https://podminky.urs.cz/item/CS_URS_2022_01/185851129</t>
  </si>
  <si>
    <t>10,96</t>
  </si>
  <si>
    <t>23</t>
  </si>
  <si>
    <t>Pol6</t>
  </si>
  <si>
    <t>Instalace příček na zpevnění kotvení včetně materiálu</t>
  </si>
  <si>
    <t>ks</t>
  </si>
  <si>
    <t>-1695400017</t>
  </si>
  <si>
    <t>78*6</t>
  </si>
  <si>
    <t>počet stromů x počet ks/strom</t>
  </si>
  <si>
    <t>24</t>
  </si>
  <si>
    <t>Pol7</t>
  </si>
  <si>
    <t>instalace úvazků včetně materiálu</t>
  </si>
  <si>
    <t>-236808579</t>
  </si>
  <si>
    <t>78*3</t>
  </si>
  <si>
    <t>počet stromů x počet úvazků ks/strom</t>
  </si>
  <si>
    <t>25</t>
  </si>
  <si>
    <t>Pol8</t>
  </si>
  <si>
    <t>instalace 3 kůlů - práce včetně materiálu</t>
  </si>
  <si>
    <t>-1629358387</t>
  </si>
  <si>
    <t>Poznámka k položce:_x000d_
Vysazené stromy budou upevněny ke třem kůlům._x000d_
Průměr použitých kůlů bude min. 8 cm._x000d_
Kůly budou zapuštěny do hloubky min. 0,4 m (část kůlů zapuštěná do země musí být impregnována nebo opálena)._x000d_
Stromy budou ke kůlům uvázany vhodnými úvazky._x000d_
U stromů bude na kůly instalováno pletivo, výška min. 1,6 m.</t>
  </si>
  <si>
    <t>26</t>
  </si>
  <si>
    <t>R1</t>
  </si>
  <si>
    <t>Přidání půdního kondicionéru k jedné sazenici</t>
  </si>
  <si>
    <t>1978161139</t>
  </si>
  <si>
    <t>316+78</t>
  </si>
  <si>
    <t xml:space="preserve">Počet keřů + počet stromů </t>
  </si>
  <si>
    <t>27</t>
  </si>
  <si>
    <t>Pol31</t>
  </si>
  <si>
    <t>půdní kondicionér</t>
  </si>
  <si>
    <t>1123684788</t>
  </si>
  <si>
    <t>78*0,51</t>
  </si>
  <si>
    <t>Přidání půdního kondicionéru - počet ks x množství 0,51 kg/ks - stromy</t>
  </si>
  <si>
    <t>316*0,05</t>
  </si>
  <si>
    <t>Přidání půdního kondicionéru - počet ks x množství 0,05 kg/ks - keře</t>
  </si>
  <si>
    <t>28</t>
  </si>
  <si>
    <t>R2</t>
  </si>
  <si>
    <t>Likvidace dřevní hmoty</t>
  </si>
  <si>
    <t>kpl</t>
  </si>
  <si>
    <t>250042180</t>
  </si>
  <si>
    <t>Poznámka k položce:_x000d_
Veškerá dřevní hmota bude zlikvidována_x000d_
Položka zahrnuje:_x000d_
Likvidaci dřevní hmoty např. spálením, popř. odvoz_x000d_
Vodorovný i svislý přesun po staveništi_x000d_
Při odvozu zahrnuje vodorovnou dopravu i mimo staveniště</t>
  </si>
  <si>
    <t>29</t>
  </si>
  <si>
    <t>R3</t>
  </si>
  <si>
    <t>Signální kolíky D+M</t>
  </si>
  <si>
    <t>746451580</t>
  </si>
  <si>
    <t>Poznámka k položce:_x000d_
Signální kolíky ke keřům _x000d_
Ke keřům budou zatlučeny dřevěné kolíky (např. smrk)_x000d_
průřez - čtverec, tl. min. 3 cm, délka 80 cm_x000d_
min. 30 cm bude zatlučeno do země_x000d_
Položka zahrnuje dodávku i montáž kolíků, včetně přesunu na staveništi i mimo něj._x000d_
Keře budou označeny zatlučením signálního kolíku pro snadné nalezení</t>
  </si>
  <si>
    <t>30</t>
  </si>
  <si>
    <t>R4</t>
  </si>
  <si>
    <t>Ochrana kmene proti mechanickému poškození</t>
  </si>
  <si>
    <t>-225563820</t>
  </si>
  <si>
    <t xml:space="preserve">Poznámka k položce:_x000d_
Kolem stromů bude nainstalována mechanická ochrana, která zabrání poškození stromků (např. při sečení trávy) na bázi kmene do výšky 24 cm_x000d_
Vhodná pro stromy s obvodem kmene max. do 20 cm (měřeno ve výšce 1 m)_x000d_
_x000d_
</t>
  </si>
  <si>
    <t>Ochrana kmene - plastová krytka - počet ks, stromy s obvodem kmínku 8-10 cm</t>
  </si>
  <si>
    <t>Zakládání</t>
  </si>
  <si>
    <t>31</t>
  </si>
  <si>
    <t>Pol32</t>
  </si>
  <si>
    <t xml:space="preserve">standartní drátěná oplocenka výšky 160 cm - práce včetně materiálu  </t>
  </si>
  <si>
    <t>m</t>
  </si>
  <si>
    <t>1294169745</t>
  </si>
  <si>
    <t>Poznámka k položce:_x000d_
Oplocení bude vybudováno 0,5 m od hranice parcely (Směrem dovnitř)_x000d_
Na oplocenku bude použto pletivo používané k oplocení lesních kultur, tzv. lesnické uzlíkové pletivo_x000d_
V oplocence budou vybudovány 2 brány - umístění bran je patrné ze situace SO 01. _x000d_
Křídla brány budou osazeny min. na 3 panty s pružinou pro možnost automatického zavírání, šířka brány min. 3,0 m.</t>
  </si>
  <si>
    <t>HSV</t>
  </si>
  <si>
    <t>Práce a dodávky HSV</t>
  </si>
  <si>
    <t>32</t>
  </si>
  <si>
    <t>Pol39.1</t>
  </si>
  <si>
    <t>dub pýřitý (Quercus pubescens), školkovaný s obalem a obvodem kmínku 8-10 cm</t>
  </si>
  <si>
    <t>1883964684</t>
  </si>
  <si>
    <t>33</t>
  </si>
  <si>
    <t>Pol39</t>
  </si>
  <si>
    <t xml:space="preserve">dub letní (Quercus robur), školkovaný s obalem a obvodem kmínku 8-10 cm </t>
  </si>
  <si>
    <t>1942277630</t>
  </si>
  <si>
    <t>34</t>
  </si>
  <si>
    <t>Pol41</t>
  </si>
  <si>
    <t xml:space="preserve">habr obecný (Carpinus betulus), školkovaný s obalem a obvodem kmínku 8-10 cm </t>
  </si>
  <si>
    <t>-1642456134</t>
  </si>
  <si>
    <t>35</t>
  </si>
  <si>
    <t>Pol39.2</t>
  </si>
  <si>
    <t>hrušeň polnička (Pyrus pyraster), školkovaný s obalem a obvodem kmínku 8-10 cm</t>
  </si>
  <si>
    <t>-1445071100</t>
  </si>
  <si>
    <t>36</t>
  </si>
  <si>
    <t>Pol39.3</t>
  </si>
  <si>
    <t>jeřáb břek (Sorbus torminalis), školkovaný s obalem a obvodem kmínku 8-10 cm</t>
  </si>
  <si>
    <t>503898777</t>
  </si>
  <si>
    <t>37</t>
  </si>
  <si>
    <t>Pol41.1</t>
  </si>
  <si>
    <t xml:space="preserve">jilm habrolistý (Ulmus minor), školkovaný s obalem a obvodem kmínku 8-10 cm </t>
  </si>
  <si>
    <t>-1010814522</t>
  </si>
  <si>
    <t>38</t>
  </si>
  <si>
    <t>Pol40</t>
  </si>
  <si>
    <t>javor mléč (Acer platanoides), školkovaný s obalem a obvodem kmínku 8-10 cm</t>
  </si>
  <si>
    <t>263087082</t>
  </si>
  <si>
    <t>39</t>
  </si>
  <si>
    <t xml:space="preserve">lípa srdčitá (Tilia cordata), školkovaný s obalem a obvodem kmínku 8-10 cm </t>
  </si>
  <si>
    <t>1003110861</t>
  </si>
  <si>
    <t>40</t>
  </si>
  <si>
    <t>Pol40.1</t>
  </si>
  <si>
    <t xml:space="preserve">mahalebka (Prunus mahaleb subsp. simonkaii), školkovaný s obalem a obvodem kmínku 8-10 cm </t>
  </si>
  <si>
    <t>-1775337985</t>
  </si>
  <si>
    <t>41</t>
  </si>
  <si>
    <t>Pol41.2</t>
  </si>
  <si>
    <t xml:space="preserve">topol bílý (Populus alba), školkovaný s obalem a obvodem kmínku 8-10 cm </t>
  </si>
  <si>
    <t>-723759411</t>
  </si>
  <si>
    <t>42</t>
  </si>
  <si>
    <t>Pol24.1</t>
  </si>
  <si>
    <t>dřín obecný (Cornus mas), školkovaný s balem vys. 0,6-1 m</t>
  </si>
  <si>
    <t>1723997140</t>
  </si>
  <si>
    <t>43</t>
  </si>
  <si>
    <t>Pol21</t>
  </si>
  <si>
    <t>hloh jednosemenný (Crataegus monogyna), školkovaný s balem vys. 0,6-1 m</t>
  </si>
  <si>
    <t>1449390624</t>
  </si>
  <si>
    <t>44</t>
  </si>
  <si>
    <t>Pol25</t>
  </si>
  <si>
    <t xml:space="preserve">ptačí zob obecný (Ligustrum vulgare), školkovaný s balem vys. 0,6-1 m </t>
  </si>
  <si>
    <t>-1561781609</t>
  </si>
  <si>
    <t>45</t>
  </si>
  <si>
    <t>Pol24</t>
  </si>
  <si>
    <t>řešetlák počistivý (Rhamnus cathartica), školkovaný s balem vys. 0,6-1 m</t>
  </si>
  <si>
    <t>276492152</t>
  </si>
  <si>
    <t>46</t>
  </si>
  <si>
    <t>Pol27</t>
  </si>
  <si>
    <t xml:space="preserve">svída krvavá (Cornus sanguinea), školkovaný s balem vys. 0,6-1 m </t>
  </si>
  <si>
    <t>262252108</t>
  </si>
  <si>
    <t>47</t>
  </si>
  <si>
    <t>Pol30</t>
  </si>
  <si>
    <t xml:space="preserve">kalina tušalaj (Viburnum lantana), školkovaný s balem vys. 0,6-1 m </t>
  </si>
  <si>
    <t>-1886578177</t>
  </si>
  <si>
    <t>48</t>
  </si>
  <si>
    <t>Pol28</t>
  </si>
  <si>
    <t xml:space="preserve">zimolez obecný (Lonicera xylosteum), školkovaný s balem vys. 0,6-1 m </t>
  </si>
  <si>
    <t>-361320179</t>
  </si>
  <si>
    <t>95</t>
  </si>
  <si>
    <t>Různé dokončovací konstrukce a práce pozemních staveb</t>
  </si>
  <si>
    <t>49</t>
  </si>
  <si>
    <t>r7</t>
  </si>
  <si>
    <t>Osazení dřevěných berliček pro dravce D+M</t>
  </si>
  <si>
    <t>1619597276</t>
  </si>
  <si>
    <t>Poznámka k položce:_x000d_
Berličky budou instalovány na kůly na oplocence._x000d_
V rámci položky je dodávka i montáž berliček._x000d_
Berličky budou rozmístěny po vnější obvodové straně oplocenky. _x000d_
Berličky budou rozmístěny v rozestupu 30 m._x000d_
Dosedací berličky budou tvořeny ze smrkové tyčoviny o průměru 10-15 cm a délce 2,5 m._x000d_
Jeden konec tyčoviny bude opatřen dosedacím bidélkem o délce 50 cm a průměru 3 cm._x000d_
Dosedací berličky budou zapuštěny 1 m do země.</t>
  </si>
  <si>
    <t>998</t>
  </si>
  <si>
    <t>Přesun hmot</t>
  </si>
  <si>
    <t>50</t>
  </si>
  <si>
    <t>998231311</t>
  </si>
  <si>
    <t>Přesun hmot pro sadovnické a krajinářské úpravy - strojně dopravní vzdálenost do 5000 m</t>
  </si>
  <si>
    <t>t</t>
  </si>
  <si>
    <t>466221456</t>
  </si>
  <si>
    <t>https://podminky.urs.cz/item/CS_URS_2022_01/998231311</t>
  </si>
  <si>
    <t>SO 01.2 - BC3 - Výsadba dřevin - následná péče</t>
  </si>
  <si>
    <t>Úroveň 3:</t>
  </si>
  <si>
    <t>SO 01.2.1 - BC3 - Výsadba dřevin - následná péče - 1. rok</t>
  </si>
  <si>
    <t xml:space="preserve">    1 - Zemní práce</t>
  </si>
  <si>
    <t>91371425</t>
  </si>
  <si>
    <t>184801121</t>
  </si>
  <si>
    <t>Ošetření vysazených dřevin solitérních v rovině nebo na svahu do 1:5</t>
  </si>
  <si>
    <t>CS ÚRS 2021 01</t>
  </si>
  <si>
    <t>747500664</t>
  </si>
  <si>
    <t>https://podminky.urs.cz/item/CS_URS_2021_01/184801121</t>
  </si>
  <si>
    <t>Pol31.1</t>
  </si>
  <si>
    <t>zálivka vysázených stromů i keřů - 6x ročně</t>
  </si>
  <si>
    <t>-913292694</t>
  </si>
  <si>
    <t>Poznámka k položce:_x000d_
Položka obsahuje:_x000d_
Dopravu vody na lokalitu_x000d_
Dopravu na staveništi_x000d_
Cenu za nákup vody_x000d_
Samotné zalití</t>
  </si>
  <si>
    <t>78*0,04*6</t>
  </si>
  <si>
    <t>Zálivka - stromy - obvod kmínku 8-10 cm, počet ks x jedna zálivka obsahuje 40 l vody/kus x zálivka bude provedena 6x za rok</t>
  </si>
  <si>
    <t>316*0,005*6</t>
  </si>
  <si>
    <t>Zálivka - keře, počet ks x jedna zálivka obsahuje 5 l vody/kus x zálivka bude provedena 6x za rok</t>
  </si>
  <si>
    <t>R002</t>
  </si>
  <si>
    <t>Doplnění keřů</t>
  </si>
  <si>
    <t>508702014</t>
  </si>
  <si>
    <t xml:space="preserve">Poznámka k položce:_x000d_
V rámci položky je zahrnuto: _x000d_
Dodávka + výsadba _x000d_
Hloubení jamky_x000d_
Přidání kondicionéru _x000d_
Výsadba_x000d_
Materiál (sazenice + kondicionér)_x000d_
+ zálivka v potřebném množství </t>
  </si>
  <si>
    <t>Doplnění keřů - 10 % z 316 ks</t>
  </si>
  <si>
    <t>R004</t>
  </si>
  <si>
    <t>opravy oplocenky</t>
  </si>
  <si>
    <t>bm</t>
  </si>
  <si>
    <t>1344076248</t>
  </si>
  <si>
    <t>R001</t>
  </si>
  <si>
    <t>Doplnění stromů</t>
  </si>
  <si>
    <t>493064715</t>
  </si>
  <si>
    <t>Doplnění stromů - 10 % z 78 ks</t>
  </si>
  <si>
    <t>R003</t>
  </si>
  <si>
    <t>doplnění mulče</t>
  </si>
  <si>
    <t>-1333734264</t>
  </si>
  <si>
    <t>394*0,1</t>
  </si>
  <si>
    <t>-1368937158</t>
  </si>
  <si>
    <t>39,4*0,1 'Přepočtené koeficientem množství</t>
  </si>
  <si>
    <t>R005</t>
  </si>
  <si>
    <t>Oprava úvazků, kolíků, příček, berliček</t>
  </si>
  <si>
    <t>502673639</t>
  </si>
  <si>
    <t>Poznámka k položce:_x000d_
V rámci položky budou provedeny opravy spočívající v opravě úvazků, kolíků, příček a berliček.</t>
  </si>
  <si>
    <t>SO1.2.2 - BC3 - Výsadba dřevin - následná péče - 2. rok</t>
  </si>
  <si>
    <t>1486862516</t>
  </si>
  <si>
    <t>-850821479</t>
  </si>
  <si>
    <t>1575708145</t>
  </si>
  <si>
    <t>1741243010</t>
  </si>
  <si>
    <t>-1947150106</t>
  </si>
  <si>
    <t>-1830328793</t>
  </si>
  <si>
    <t>SO1.2.3 - BC3 - Výsadba dřevin - následná péče - 3. rok</t>
  </si>
  <si>
    <t>1316483426</t>
  </si>
  <si>
    <t>2061342129</t>
  </si>
  <si>
    <t>907949925</t>
  </si>
  <si>
    <t>-1045905267</t>
  </si>
  <si>
    <t>1010906866</t>
  </si>
  <si>
    <t>-803408703</t>
  </si>
  <si>
    <t>SO 02 - Biocentrum BC5</t>
  </si>
  <si>
    <t>SO 02.3 - BC5 - Výsadba dřevin</t>
  </si>
  <si>
    <t>SO 02.3.1 - BC5 - Výsadba dřevin</t>
  </si>
  <si>
    <t xml:space="preserve">    2 - Svislé a kompletní konstrukce</t>
  </si>
  <si>
    <t>-1962723482</t>
  </si>
  <si>
    <t>4880</t>
  </si>
  <si>
    <t>2057597536</t>
  </si>
  <si>
    <t>Poznámka k položce:_x000d_
Přesné složení osiva je specifikováno v TZ</t>
  </si>
  <si>
    <t>Založení lučního trávníku kolem vodních ploch</t>
  </si>
  <si>
    <t>00572472</t>
  </si>
  <si>
    <t>-1728988593</t>
  </si>
  <si>
    <t>4880*0,006 'Přepočtené koeficientem množství</t>
  </si>
  <si>
    <t>614279555</t>
  </si>
  <si>
    <t>60</t>
  </si>
  <si>
    <t>Hloubení jamek - 0,35x0,35 m - keře</t>
  </si>
  <si>
    <t>-2123673318</t>
  </si>
  <si>
    <t>Hloubení jamek - 0,70x0,70 m - stromy</t>
  </si>
  <si>
    <t>2051074245</t>
  </si>
  <si>
    <t>1332275989</t>
  </si>
  <si>
    <t>2040106775</t>
  </si>
  <si>
    <t>183551223</t>
  </si>
  <si>
    <t>Úprava zemědělské půdy - orba hluboká, hl. přes 0,24 do 0,30 m, na ploše jednotlivě přes 5 ha, o sklonu do 5°</t>
  </si>
  <si>
    <t>ha</t>
  </si>
  <si>
    <t>889575212</t>
  </si>
  <si>
    <t>https://podminky.urs.cz/item/CS_URS_2022_01/183551223</t>
  </si>
  <si>
    <t>2,2</t>
  </si>
  <si>
    <t xml:space="preserve">Úprava zemědělských pozemků po rozprostření ornice </t>
  </si>
  <si>
    <t>2064557345</t>
  </si>
  <si>
    <t xml:space="preserve">Výsadba dřevin - keře </t>
  </si>
  <si>
    <t>1843776875</t>
  </si>
  <si>
    <t>Výsadba dřevin - stromy</t>
  </si>
  <si>
    <t>-539793498</t>
  </si>
  <si>
    <t>24+60</t>
  </si>
  <si>
    <t>461543294</t>
  </si>
  <si>
    <t>24*0,51</t>
  </si>
  <si>
    <t>60*0,05</t>
  </si>
  <si>
    <t>-1174971972</t>
  </si>
  <si>
    <t>24*1*1</t>
  </si>
  <si>
    <t>Mulčování stromů - počet ks x 1x1 m</t>
  </si>
  <si>
    <t>60*1*1</t>
  </si>
  <si>
    <t>Mulčování keřů - počet ks</t>
  </si>
  <si>
    <t>1574323140</t>
  </si>
  <si>
    <t>84*0,15 'Přepočtené koeficientem množství</t>
  </si>
  <si>
    <t>649681216</t>
  </si>
  <si>
    <t>-1995221756</t>
  </si>
  <si>
    <t>24*0,05</t>
  </si>
  <si>
    <t>Zálivka - stromy - počet ks x množství vody v litrech/ks - zálivka bude rozdělena na dvakrát - první polovina před výsadbou, druhá polovina po výsadbě</t>
  </si>
  <si>
    <t>60*0,005</t>
  </si>
  <si>
    <t>Zálivka - keře - počet ks x množství vody v litrech</t>
  </si>
  <si>
    <t>1582642415</t>
  </si>
  <si>
    <t>1,5</t>
  </si>
  <si>
    <t>instalace příček na zpevnění kotvení včetně materiálu</t>
  </si>
  <si>
    <t>-803003731</t>
  </si>
  <si>
    <t>24*6</t>
  </si>
  <si>
    <t>193020249</t>
  </si>
  <si>
    <t>24*3</t>
  </si>
  <si>
    <t>-1581189804</t>
  </si>
  <si>
    <t>1208262758</t>
  </si>
  <si>
    <t>-955431462</t>
  </si>
  <si>
    <t>svída krvavá (Cornus sanguinea), školkovaný s balem vys. 0,6-1 m</t>
  </si>
  <si>
    <t>-379174609</t>
  </si>
  <si>
    <t>Pol34</t>
  </si>
  <si>
    <t>kalina obecná (Viburnum opulus), školkovaný s balem vys. 0,6-1 m</t>
  </si>
  <si>
    <t>-524186726</t>
  </si>
  <si>
    <t>brslen evropský (euonymus europaeus), školkovaný s balem vys. 0,6-1 m</t>
  </si>
  <si>
    <t>-314723096</t>
  </si>
  <si>
    <t>olše lepkavá (Alnus glutinosa), školkovaný obalovaný špičák vys. 2-2,5 m_x000d_
Stromy budou mít založenou korunku a obvod kmene OK 10 cm</t>
  </si>
  <si>
    <t>391867908</t>
  </si>
  <si>
    <t>lípa srdčitá (Tilia cordata), školkovaný špičák s balem, výška 2-2,5 m_x000d_
Stromy budou mít založenou korunku a obvod kmene OK 10 cm</t>
  </si>
  <si>
    <t>-1660236751</t>
  </si>
  <si>
    <t>dub letní (Quercus robur), školkovaný obalovaný špičák vys. 2-2,5 m_x000d_
Stromy budou mít založenou korunku a obvod kmene OK 10 cm</t>
  </si>
  <si>
    <t>186583790</t>
  </si>
  <si>
    <t>Pol42</t>
  </si>
  <si>
    <t>vrba bílá (Salix alba), školkovaný obalovaný špičák s balem vys. 2-2,5 m_x000d_
Stromy budou mít založenou korunku a obvod kmene OK 10 cm</t>
  </si>
  <si>
    <t>2032150021</t>
  </si>
  <si>
    <t>Pol47</t>
  </si>
  <si>
    <t>střemcha obecná (prunus padus), školkovaný obalovaný špičák s balem výšky 2-2,5 m_x000d_
Stromy budou mít založenou korunku a obvod kmene OK 10 cm</t>
  </si>
  <si>
    <t>1951310930</t>
  </si>
  <si>
    <t>Svislé a kompletní konstrukce</t>
  </si>
  <si>
    <t>standartní drátěná oplocenka výšky 160 cm - práce včetně materiálu</t>
  </si>
  <si>
    <t>-169464818</t>
  </si>
  <si>
    <t>Poznámka k položce:_x000d_
Oplocení bude vybudováno 0,5 m od hranice parcely (směrem dovnitř)._x000d_
Na oplocenku bude použito pletivo používané k oplocení lesních kultur, tzv. lesnické uzlíkové pletivo</t>
  </si>
  <si>
    <t>125</t>
  </si>
  <si>
    <t>Drátěná oplocenka - bude vybudována na východní straně biocentra - na hranici parcely č. 2784</t>
  </si>
  <si>
    <t>Pol52</t>
  </si>
  <si>
    <t>Pletivo na individuální ochranu dřevin</t>
  </si>
  <si>
    <t>1367442932</t>
  </si>
  <si>
    <t>Poznámka k položce:_x000d_
Pletivo na individuální ochranu dřevin_x000d_
Králíčí pletivo, oplocení do výšky min. 1,6 m.</t>
  </si>
  <si>
    <t>Dřeviny mimo celoplošné oplocení</t>
  </si>
  <si>
    <t>Pol51</t>
  </si>
  <si>
    <t>Oplocení skupin keřů</t>
  </si>
  <si>
    <t>-1498274720</t>
  </si>
  <si>
    <t>Poznámka k položce:_x000d_
Oplocení skupin keřů_x000d_
Skupinky keřů budou oploceny králičím pletivem._x000d_
Oplocení bude provedeno min. do výšky 0,8 m</t>
  </si>
  <si>
    <t>Počet keřů mimo celoplošnou oplocenku</t>
  </si>
  <si>
    <t>-961685944</t>
  </si>
  <si>
    <t>Poznámka k položce:_x000d_
Berličky budou instalovány na kůly na oplocence._x000d_
V rámci položky je dodávka i montáž berliček._x000d_
Berličky budou rozmístěny po vnější obvodové straně oplocenky. _x000d_
Berličky budou rozmístěny po ploše_x000d_
Dosedací berličky budou tvořeny ze smrkové tyčoviny o průměru 10-15 cm a délce 2,5 m._x000d_
Jeden konec tyčoviny bude opatřen dosedacím bidélkem o délce 50 cm a průměru 3 cm._x000d_
Dosedací berličky budou zapuštěny 1 m do země.</t>
  </si>
  <si>
    <t>2044746836</t>
  </si>
  <si>
    <t>Úroveň 4:</t>
  </si>
  <si>
    <t>SO 02.3.2.1 - BC5 - Výsadba dřevin - Následná péče 1. rok</t>
  </si>
  <si>
    <t>-1381723570</t>
  </si>
  <si>
    <t>184851257/R</t>
  </si>
  <si>
    <t>Mechanizované ožínání sazenic individuální sklon do 1:5 při viditelnosti střední, výšky přes 60 cm</t>
  </si>
  <si>
    <t>767890888</t>
  </si>
  <si>
    <t>-227958436</t>
  </si>
  <si>
    <t>24*0,04*6</t>
  </si>
  <si>
    <t>60*0,005*6</t>
  </si>
  <si>
    <t>29689951</t>
  </si>
  <si>
    <t>Doplnění stromů - 10 % z 24 ks</t>
  </si>
  <si>
    <t>1338246074</t>
  </si>
  <si>
    <t>125*0,1</t>
  </si>
  <si>
    <t>Oprava oplocenky - celková délka x předpokládaná oprava (10 %)</t>
  </si>
  <si>
    <t>1820424820</t>
  </si>
  <si>
    <t>Doplnění keřů - 10 % z 60 ks</t>
  </si>
  <si>
    <t>1928568154</t>
  </si>
  <si>
    <t>39*0,1</t>
  </si>
  <si>
    <t>-2005394152</t>
  </si>
  <si>
    <t>3,9*0,1 'Přepočtené koeficientem množství</t>
  </si>
  <si>
    <t>853169308</t>
  </si>
  <si>
    <t>Poznámka k položce:_x000d_
V rámci položky budou provedeny opravy spočívající v opravě úvazků, kolíků a příček.</t>
  </si>
  <si>
    <t>SO 02.3.2.2 - BC5 - Výsadba dřevin - Následná péče 2.rok</t>
  </si>
  <si>
    <t>417661258</t>
  </si>
  <si>
    <t>-1482744805</t>
  </si>
  <si>
    <t>507118948</t>
  </si>
  <si>
    <t>-1784025921</t>
  </si>
  <si>
    <t>1413877408</t>
  </si>
  <si>
    <t>1894449218</t>
  </si>
  <si>
    <t>SO 02.3.2.3 - BC5 - Výsadba dřevin - Následná péče 3. rok</t>
  </si>
  <si>
    <t>-887999713</t>
  </si>
  <si>
    <t>1342753647</t>
  </si>
  <si>
    <t>-1570597906</t>
  </si>
  <si>
    <t>-387597276</t>
  </si>
  <si>
    <t>1906095756</t>
  </si>
  <si>
    <t>942793027</t>
  </si>
  <si>
    <t>SO 03 - Biokoridor BK4</t>
  </si>
  <si>
    <t>SO 03.1 - BK4 - Výsadba dřevin</t>
  </si>
  <si>
    <t>2 - Svislé a kompletní konstrukce</t>
  </si>
  <si>
    <t>-2023288399</t>
  </si>
  <si>
    <t>00572470</t>
  </si>
  <si>
    <t>osivo směs travní univerzál</t>
  </si>
  <si>
    <t>1214701670</t>
  </si>
  <si>
    <t>4657*0,003 'Přepočtené koeficientem množství</t>
  </si>
  <si>
    <t>1046445378</t>
  </si>
  <si>
    <t>4657</t>
  </si>
  <si>
    <t>Zatravnění v zájmové ploše</t>
  </si>
  <si>
    <t>183101114</t>
  </si>
  <si>
    <t>Hloubení jamek pro vysazování rostlin v zemině tř.1 až 4 bez výměny půdy v rovině nebo na svahu do 1:5, objemu přes 0,05 do 0,125 m3</t>
  </si>
  <si>
    <t>477261573</t>
  </si>
  <si>
    <t>https://podminky.urs.cz/item/CS_URS_2022_01/183101114</t>
  </si>
  <si>
    <t>-2109215885</t>
  </si>
  <si>
    <t>-735560191</t>
  </si>
  <si>
    <t>-244695664</t>
  </si>
  <si>
    <t>-365853996</t>
  </si>
  <si>
    <t>-976860805</t>
  </si>
  <si>
    <t>1640105785</t>
  </si>
  <si>
    <t>184102112</t>
  </si>
  <si>
    <t>Výsadba dřeviny s balem do předem vyhloubené jamky se zalitím v rovině nebo na svahu do 1:5, při průměru balu přes 200 do 300 mm</t>
  </si>
  <si>
    <t>-669810730</t>
  </si>
  <si>
    <t>https://podminky.urs.cz/item/CS_URS_2022_01/184102112</t>
  </si>
  <si>
    <t>-2079326768</t>
  </si>
  <si>
    <t>-144295679</t>
  </si>
  <si>
    <t>2187</t>
  </si>
  <si>
    <t>1375</t>
  </si>
  <si>
    <t>Mulčování - hrušeň</t>
  </si>
  <si>
    <t>-1346683730</t>
  </si>
  <si>
    <t>3563*0,1 'Přepočtené koeficientem množství</t>
  </si>
  <si>
    <t>-966610427</t>
  </si>
  <si>
    <t>1754326546</t>
  </si>
  <si>
    <t>1*0,1</t>
  </si>
  <si>
    <t>2187*0,04</t>
  </si>
  <si>
    <t xml:space="preserve">Zálivka -stromy - počet ks x množství vody v litrech/ks - zálivka  bude rozdělena 1x před výsadbou, 3x po výsadbě    </t>
  </si>
  <si>
    <t>1375*0,01</t>
  </si>
  <si>
    <t>1313208102</t>
  </si>
  <si>
    <t>101,33</t>
  </si>
  <si>
    <t>-474615806</t>
  </si>
  <si>
    <t>1*6</t>
  </si>
  <si>
    <t>1118946482</t>
  </si>
  <si>
    <t>1*3</t>
  </si>
  <si>
    <t>1338648904</t>
  </si>
  <si>
    <t>536226782</t>
  </si>
  <si>
    <t>2187+1375+1</t>
  </si>
  <si>
    <t>Počet stromů + počet keřů + strom obvod kmínku 8-10</t>
  </si>
  <si>
    <t>665369123</t>
  </si>
  <si>
    <t>1*0,51</t>
  </si>
  <si>
    <t>Přidání půdního kondicionéru - počet ks x množství 0,51 kg/ks - strom, velikost kmínku 8-10</t>
  </si>
  <si>
    <t>2187*0,14</t>
  </si>
  <si>
    <t>Přidání půdního kondicionéru - počet ks x množství 0,14 kg/ks - sazenice v. 1,3-1,5 m</t>
  </si>
  <si>
    <t>1375*0,05</t>
  </si>
  <si>
    <t>-1379324753</t>
  </si>
  <si>
    <t>Signální kolíky budou umístěny ke keřům - počet ks</t>
  </si>
  <si>
    <t>-518137132</t>
  </si>
  <si>
    <t>1+2187</t>
  </si>
  <si>
    <t>Ochrana kmene - plastová krytka - počet ks, stromy s obvodem kmínku 8-10 cm + počet stromů 1,3-1,5 m</t>
  </si>
  <si>
    <t>-396131490</t>
  </si>
  <si>
    <t xml:space="preserve">Poznámka k položce:_x000d_
Oplocení bude vybudováno 0,5 m od hranice parcely (Směrem dovnitř)_x000d_
Na oplocenku bude použito pletivo používané k oplocení lesních kultur, tzv. lesnické uzlíkové pletivo_x000d_
Oplocenky budou osazeny bránami v obou čelech - celkem tedy 6 ks bran v biokoridoru._x000d_
Křídla brány budou osazeny min. na 3 panty s pružinou pro možnost automatického zavírání, šířka brány min. 3,0 m,  šířka brány min. 3,0 m.</t>
  </si>
  <si>
    <t>Pol14</t>
  </si>
  <si>
    <t>hrušeň polnička (Pyrus pyraster), školkovaný obalovaný vys. 1,3-1,5 m</t>
  </si>
  <si>
    <t>-843547445</t>
  </si>
  <si>
    <t>Pol14.1</t>
  </si>
  <si>
    <t>jilm habrolistý (Ulmus minor), školkovaný obalovaný vys. 1,3-1,5 m</t>
  </si>
  <si>
    <t>934556550</t>
  </si>
  <si>
    <t>Pol14.2</t>
  </si>
  <si>
    <t>třešeň ptačí (Prunus avium), školkovaný obalovaný vys. 1,3-1,5 m</t>
  </si>
  <si>
    <t>1335118269</t>
  </si>
  <si>
    <t>Pol24.2</t>
  </si>
  <si>
    <t>líska obecná (Corylus avellana), školkovaný s balem vys. 0,6-1 m</t>
  </si>
  <si>
    <t>1532760361</t>
  </si>
  <si>
    <t>Pol11</t>
  </si>
  <si>
    <t>dub (Quercus petraea a robur), školkovaný obalovaný vys. 1,3-1,5 m</t>
  </si>
  <si>
    <t>-429346669</t>
  </si>
  <si>
    <t>Pol15.1</t>
  </si>
  <si>
    <t>jeřáb břek(Sorbus torminalis), školkovaný obalovaný vys. 1,3-1,5 m</t>
  </si>
  <si>
    <t>1340225367</t>
  </si>
  <si>
    <t>Pol13</t>
  </si>
  <si>
    <t>habr obecný (Carpinus betulus), školkovaný obalovaný vys. 1,3-1,5 m</t>
  </si>
  <si>
    <t>922415279</t>
  </si>
  <si>
    <t>Pol12</t>
  </si>
  <si>
    <t>lípa srdčitá (Tilia cordata), školkovaná obalovaná vys.1,3-1,5 m</t>
  </si>
  <si>
    <t>1001215296</t>
  </si>
  <si>
    <t>Pol16</t>
  </si>
  <si>
    <t>javory (Acer platanoides a campestre), školkovaný obalovaný vys. 1,3-1,5 m</t>
  </si>
  <si>
    <t>-2140665109</t>
  </si>
  <si>
    <t>854607302</t>
  </si>
  <si>
    <t>568789971</t>
  </si>
  <si>
    <t>ptačí zob obecný (Ligustrum vulgare), školkovaný s balem vys. 0,6-1 m</t>
  </si>
  <si>
    <t>1264303463</t>
  </si>
  <si>
    <t>-1134646113</t>
  </si>
  <si>
    <t>-1295540860</t>
  </si>
  <si>
    <t>kalina tušalaj (Viburnum lantana), školkovaný s balem vys. 0,6-1 m</t>
  </si>
  <si>
    <t>1878219851</t>
  </si>
  <si>
    <t>zimolez obecný (Lonicera xylosteum), školkovaný s balem vys. 0,6-1 m</t>
  </si>
  <si>
    <t>-1593163770</t>
  </si>
  <si>
    <t>Pol39.2.1</t>
  </si>
  <si>
    <t xml:space="preserve">hrušeň polnička (Pyrus pyraster), školkovaný s obalem a obvodem kmínku 8-10 cm </t>
  </si>
  <si>
    <t>-332399338</t>
  </si>
  <si>
    <t>R8</t>
  </si>
  <si>
    <t>859069779</t>
  </si>
  <si>
    <t>Poznámka k položce:_x000d_
Berličky budou instalovány na kůly na oplocence._x000d_
V rámci položky je dodávka i montáž berliček._x000d_
Berličky budou rozmístěny po vnější obvodové straně oplocenky. _x000d_
Berličky budou rozmístěny v rozestupu 50 m._x000d_
Dosedací berličky budou tvořeny ze smrkové tyčoviny o průměru 10-15 cm a délce 2,5 m._x000d_
Jeden konec tyčoviny bude opatřen dosedacím bidélkem o délce 50 cm a průměru 3 cm._x000d_
Dosedací berličky budou zapuštěny 1 m do země.</t>
  </si>
  <si>
    <t>862576787</t>
  </si>
  <si>
    <t>SO 03.2 - BK4 - Výsadba dřevin - následná péče</t>
  </si>
  <si>
    <t>SO 3.2.1 - BK4 - Výsadba dřevin - následná péče - 1. rok</t>
  </si>
  <si>
    <t>-871948079</t>
  </si>
  <si>
    <t>184851257</t>
  </si>
  <si>
    <t>Strojní ožínání sazenic celoplošné sklon do 1:5 při viditelnosti střední, výšky přes 60 cm</t>
  </si>
  <si>
    <t>-1846085699</t>
  </si>
  <si>
    <t>https://podminky.urs.cz/item/CS_URS_2022_01/184851257</t>
  </si>
  <si>
    <t>3610*0,0001 'Přepočtené koeficientem množství</t>
  </si>
  <si>
    <t>-1861232020</t>
  </si>
  <si>
    <t>1*0,04*6</t>
  </si>
  <si>
    <t>2187*0,02*6</t>
  </si>
  <si>
    <t>Zálivka - stromy - v. 1,3-1,5 m, počet ks x jedna zálivka obsahuje 20 l vody/kus x zálivka bude provedena 6x za rok</t>
  </si>
  <si>
    <t>1375*0,005*6</t>
  </si>
  <si>
    <t>-2017736530</t>
  </si>
  <si>
    <t>138</t>
  </si>
  <si>
    <t>Doplnění keřů - 10 % z 1375 ks</t>
  </si>
  <si>
    <t>1590854143</t>
  </si>
  <si>
    <t>1761925449</t>
  </si>
  <si>
    <t>219</t>
  </si>
  <si>
    <t>Doplnění stromů - 10 % z 2187 ks</t>
  </si>
  <si>
    <t>-966419349</t>
  </si>
  <si>
    <t>3563*0,1</t>
  </si>
  <si>
    <t>-357982294</t>
  </si>
  <si>
    <t>356,3*0,1 'Přepočtené koeficientem množství</t>
  </si>
  <si>
    <t>1036199136</t>
  </si>
  <si>
    <t>SO 03.2.2 - BK4 - Výsadba dřevin - následná péče - 2. rok</t>
  </si>
  <si>
    <t>-136113489</t>
  </si>
  <si>
    <t>1831413583</t>
  </si>
  <si>
    <t>-1912733209</t>
  </si>
  <si>
    <t>1269817505</t>
  </si>
  <si>
    <t>-1518669438</t>
  </si>
  <si>
    <t>-1725340065</t>
  </si>
  <si>
    <t>-139264782</t>
  </si>
  <si>
    <t>SO 03.2.3 - BK4 - Výsadba dřevin - následná péče - 3. rok</t>
  </si>
  <si>
    <t>2140112811</t>
  </si>
  <si>
    <t>-8491841</t>
  </si>
  <si>
    <t>-1763405173</t>
  </si>
  <si>
    <t>123416346</t>
  </si>
  <si>
    <t>-931774256</t>
  </si>
  <si>
    <t>-1342646723</t>
  </si>
  <si>
    <t>596506659</t>
  </si>
  <si>
    <t>SO 04 - Biokoridory BK6 a BK5</t>
  </si>
  <si>
    <t>SO 04.1 - BK6 a BK5 - Výsadba dřevin</t>
  </si>
  <si>
    <t>-1547969652</t>
  </si>
  <si>
    <t>-305257306</t>
  </si>
  <si>
    <t>6369*0,003 'Přepočtené koeficientem množství</t>
  </si>
  <si>
    <t>-1706440644</t>
  </si>
  <si>
    <t>1059026890</t>
  </si>
  <si>
    <t>-92551093</t>
  </si>
  <si>
    <t>2087380098</t>
  </si>
  <si>
    <t>-1689706032</t>
  </si>
  <si>
    <t>1442812636</t>
  </si>
  <si>
    <t>-1366555064</t>
  </si>
  <si>
    <t>2005638080</t>
  </si>
  <si>
    <t>-1657517740</t>
  </si>
  <si>
    <t>1892947829</t>
  </si>
  <si>
    <t>184813121</t>
  </si>
  <si>
    <t>Ochrana dřevin před okusem zvěří ručně v rovině nebo ve svahu do 1:5, pletivem, výšky do 2 m</t>
  </si>
  <si>
    <t>933829646</t>
  </si>
  <si>
    <t>https://podminky.urs.cz/item/CS_URS_2022_01/184813121</t>
  </si>
  <si>
    <t>499082491</t>
  </si>
  <si>
    <t>84</t>
  </si>
  <si>
    <t>Mulčování - stromy s obvodem kmínku - 1m2/ks</t>
  </si>
  <si>
    <t>2598</t>
  </si>
  <si>
    <t xml:space="preserve">Mulčování - sazenice </t>
  </si>
  <si>
    <t>1931</t>
  </si>
  <si>
    <t>-1453724003</t>
  </si>
  <si>
    <t>4613*0,1 'Přepočtené koeficientem množství</t>
  </si>
  <si>
    <t>-1701410470</t>
  </si>
  <si>
    <t>-977549966</t>
  </si>
  <si>
    <t>Poznámka k položce:_x000d_
Položka obsahuje:_x000d_
Dopravu vody na lokalitu_x000d_
Cenu za nákup vody_x000d_
Samotné zalití</t>
  </si>
  <si>
    <t>84*0,1</t>
  </si>
  <si>
    <t>2598*0,04</t>
  </si>
  <si>
    <t>1931*0,01</t>
  </si>
  <si>
    <t>-1540827785</t>
  </si>
  <si>
    <t>131,63</t>
  </si>
  <si>
    <t>-2010939394</t>
  </si>
  <si>
    <t>Dřeviny mimo celoplošné oplocení - parcela č. 2780</t>
  </si>
  <si>
    <t>-408240199</t>
  </si>
  <si>
    <t>84*6</t>
  </si>
  <si>
    <t>-688562458</t>
  </si>
  <si>
    <t>84*3</t>
  </si>
  <si>
    <t>1561405497</t>
  </si>
  <si>
    <t>-73623398</t>
  </si>
  <si>
    <t>2598+1931+84</t>
  </si>
  <si>
    <t>-886060925</t>
  </si>
  <si>
    <t>84*0,51</t>
  </si>
  <si>
    <t>(2337+261)*0,14</t>
  </si>
  <si>
    <t>(1631+300)*0,05</t>
  </si>
  <si>
    <t>230119199</t>
  </si>
  <si>
    <t>1584509122</t>
  </si>
  <si>
    <t>84+2598</t>
  </si>
  <si>
    <t>263973189</t>
  </si>
  <si>
    <t>Poznámka k položce:_x000d_
Oplocení bude vybudováno 0,5 m od hranice parcely (Směrem dovnitř)_x000d_
Na oplocenku bude použito pletivo používané k oplocení lesních kultur, tzv. lesnické uzlíkové pletivo_x000d_
Oplocenky budou osazeny bránami v obou čelech - celkem tedy 7 ks bran v biokoridorech._x000d_
Křídla brány budou osazeny min. na 3 panty s pružinou pro možnost automatického zavírání, šířka brány min. 3,0 m, šířka brány min. 3,0 m.</t>
  </si>
  <si>
    <t>-1862879288</t>
  </si>
  <si>
    <t>92</t>
  </si>
  <si>
    <t>jilm (Ulmus minor a laevis), školkovaný obalovaný vys. 1,3-1,5 m</t>
  </si>
  <si>
    <t>-223563961</t>
  </si>
  <si>
    <t>dub letní (Quercus robur), školkovaný obalovaný vys. 1,3-1,5 m</t>
  </si>
  <si>
    <t>-2146793615</t>
  </si>
  <si>
    <t>jasan ztepilý (Fraxinus excelsior), školkovaný obalovaný vys. 1,3-1,5 m</t>
  </si>
  <si>
    <t>-1301401590</t>
  </si>
  <si>
    <t>317686885</t>
  </si>
  <si>
    <t>3138848</t>
  </si>
  <si>
    <t>-529309221</t>
  </si>
  <si>
    <t>Pol26</t>
  </si>
  <si>
    <t>brslen evropský (Euonymus europeus), školkovaný s balem vys. 0,6-1 m</t>
  </si>
  <si>
    <t>-1133471959</t>
  </si>
  <si>
    <t>-1659879724</t>
  </si>
  <si>
    <t>1253175249</t>
  </si>
  <si>
    <t>slivoň trnka (Prunus spinosa), školkovaný s balem vys. 0,6-1 m</t>
  </si>
  <si>
    <t>-1510076196</t>
  </si>
  <si>
    <t>629374898</t>
  </si>
  <si>
    <t>-963297397</t>
  </si>
  <si>
    <t>dub letni (Quercus robur), školkovaný s obalem a obvodem kmínku 8-10 cm</t>
  </si>
  <si>
    <t>574998617</t>
  </si>
  <si>
    <t>Pol39.4</t>
  </si>
  <si>
    <t>vrba bílá (Salix alba), školkovaný s obalem a obvodem kmínku 8-10 cm</t>
  </si>
  <si>
    <t>292741758</t>
  </si>
  <si>
    <t>střemcha obecná (Prunus padus), školkovaný s obalem a obvodem kmínku 8-10 cm</t>
  </si>
  <si>
    <t>-1951122203</t>
  </si>
  <si>
    <t>jasan ztepilý (Fraxinus excelsior), školkovaný s obalem a obvodem kmínku 8-10 cm</t>
  </si>
  <si>
    <t>-45422332</t>
  </si>
  <si>
    <t>javor mléč (Acer platanoides),školkovaný s obalem a obvodem kmínku 8-10 cm</t>
  </si>
  <si>
    <t>478026545</t>
  </si>
  <si>
    <t>lípa srdčitá (Tilia cordata), školkovaný s obalem a obvodem kmínku 8-10 cm</t>
  </si>
  <si>
    <t>1297789244</t>
  </si>
  <si>
    <t>topol bílý (Populus alba), školkovaný s obalem a obvodem kmínku 8-10 cm</t>
  </si>
  <si>
    <t>122352890</t>
  </si>
  <si>
    <t>javor babyka (Acer campestre), školkovaný s obalem a obvodem kmínku 8-10 cm</t>
  </si>
  <si>
    <t>-1306916548</t>
  </si>
  <si>
    <t>596525165</t>
  </si>
  <si>
    <t>586716897</t>
  </si>
  <si>
    <t>SO 04.2 - BK6 a BK5 - Výsadba dřevin - následná péče</t>
  </si>
  <si>
    <t>SO 04.2.1 - BK6 a BK5 - Výsadba dřevin - následná péče - 1. rok</t>
  </si>
  <si>
    <t>2145008367</t>
  </si>
  <si>
    <t>1673661607</t>
  </si>
  <si>
    <t>4290*0,0001 'Přepočtené koeficientem množství</t>
  </si>
  <si>
    <t>-139620833</t>
  </si>
  <si>
    <t>84*0,04*6</t>
  </si>
  <si>
    <t>2598*0,02*6</t>
  </si>
  <si>
    <t>1931*0,005*6</t>
  </si>
  <si>
    <t>-1559282200</t>
  </si>
  <si>
    <t>260+8</t>
  </si>
  <si>
    <t>Doplnění stromů - 10 % z 2598 ks + doplnění stromů - 10 % z 84 ks</t>
  </si>
  <si>
    <t>-1711916095</t>
  </si>
  <si>
    <t>686072814</t>
  </si>
  <si>
    <t>193</t>
  </si>
  <si>
    <t>Doplnění keřů - 10 % z 1931 ks</t>
  </si>
  <si>
    <t>547200139</t>
  </si>
  <si>
    <t>4613*0,1</t>
  </si>
  <si>
    <t>Doplnění mulče - celková plocha x 10 %</t>
  </si>
  <si>
    <t>858314851</t>
  </si>
  <si>
    <t>461,3*0,1 'Přepočtené koeficientem množství</t>
  </si>
  <si>
    <t>1933920796</t>
  </si>
  <si>
    <t>SO 04.2.2 - BK6 a BK5 - Výsadba dřevin - následná péče - 2. rok</t>
  </si>
  <si>
    <t>-1869334648</t>
  </si>
  <si>
    <t>-1190485884</t>
  </si>
  <si>
    <t>-1489937544</t>
  </si>
  <si>
    <t>571527526</t>
  </si>
  <si>
    <t>-1564824155</t>
  </si>
  <si>
    <t>-43048447</t>
  </si>
  <si>
    <t>199469696</t>
  </si>
  <si>
    <t>SO 04.4.3 - BK6 a BK5 - Výsadba dřevin - následná péče - 3. rok</t>
  </si>
  <si>
    <t>1624154129</t>
  </si>
  <si>
    <t>1866399446</t>
  </si>
  <si>
    <t>683907537</t>
  </si>
  <si>
    <t>-85172167</t>
  </si>
  <si>
    <t>1318252880</t>
  </si>
  <si>
    <t>916424206</t>
  </si>
  <si>
    <t>1143751060</t>
  </si>
  <si>
    <t>VRN - Výsadby - Vedlejší rozpočtové náklady</t>
  </si>
  <si>
    <t xml:space="preserve">    VRN - Vedlejší rozpočtové náklady</t>
  </si>
  <si>
    <t>VRN</t>
  </si>
  <si>
    <t>VRN-R1</t>
  </si>
  <si>
    <t>Zpracování předání dok. skuteč. provedení stavby (3pare+1v elkt. formě)</t>
  </si>
  <si>
    <t>Kpl</t>
  </si>
  <si>
    <t>1525206807</t>
  </si>
  <si>
    <t>Poznámka k položce:_x000d_
Zpracování předání dok. skuteč. provedení stavby (3pare+1v elkt. formě) objednavateli v rozsahu odpovídajícím příslušným právním předpisům, fotodokumentace</t>
  </si>
  <si>
    <t>VRN-R13</t>
  </si>
  <si>
    <t>Zřízení dočasného přístupu</t>
  </si>
  <si>
    <t>1140546068</t>
  </si>
  <si>
    <t xml:space="preserve">Poznámka k položce:_x000d_
Dočasný přístup_x000d_
Položka obsahuje:_x000d_
Jedná se o založení trávníků a jejich následnou údržbu na parcelách, které budou sloužit k dočasnému přístupu při realizaci a přístupu po dobu následné péče._x000d_
Založení trávníku na půdě předem připravené výsevem včetně utažení lučního v rovině nebo svahu do 1:5 - plocha 7 855 m2._x000d_
Uvalcování trávníku v rovině nebo na svahu do 1:5, plocha 7 855 m2._x000d_
Po založení bude provedeno pokosení trávníku 2x ročně. </t>
  </si>
  <si>
    <t>VRN-R14</t>
  </si>
  <si>
    <t>Údržba dočasného přístupu 2. rok</t>
  </si>
  <si>
    <t>1867224916</t>
  </si>
  <si>
    <t>Poznámka k položce:_x000d_
Údrbža dočasného přístupu_x000d_
Položka obsahuje:_x000d_
Jedná se o údržbu trávníků na parcelách, které slouží k dočasnému přístupu k zájmovým plochám výsadeb._x000d_
V rámci údržby bude provedeno kosení trávníků 2x ročně - plocha 7 855 m2.</t>
  </si>
  <si>
    <t>VRN-R15</t>
  </si>
  <si>
    <t>Údržba dočasného přístupu 3. rok</t>
  </si>
  <si>
    <t>1257370056</t>
  </si>
  <si>
    <t>Poznámka k položce:_x000d_
Údržba dočasného přístupu_x000d_
Položka obsahuje:_x000d_
Jedná se o údržbu trávníků na parcelách, které slouží k dočasnému přístupu k zájmovým plochám výsadeb._x000d_
V rámci údržby bude provedeno kosení trávníků 2x ročně - plocha 7 855 m2.</t>
  </si>
  <si>
    <t>VRN-R16</t>
  </si>
  <si>
    <t xml:space="preserve">Příplatek za činnost v ochranných pásmech inženýrských sítí </t>
  </si>
  <si>
    <t>-500739079</t>
  </si>
  <si>
    <t>Poznámka k položce:_x000d_
Budou dodrženy veškeré podmínky správců sítí.</t>
  </si>
  <si>
    <t>VRN-R2</t>
  </si>
  <si>
    <t>Zpracování zaměření skutečného provedení stavby-geodetické části dokumentace(3pare+1v elekt. formě)</t>
  </si>
  <si>
    <t>-789788275</t>
  </si>
  <si>
    <t>Poznámka k položce:_x000d_
Zpracování zaměření skutečného provedení stavby-geodetické části dokumentace(3pare+1v elekt. formě) v rozsahu odpovídajícím příslušným právním předpisům, fotodokumentace_x000d_
_x000d_
Následná péče o zeleň bude prováděna na parcelách oddělených geometrickým plánem, v rámci geometrického zaměření skutečného provedení stavby._x000d_
Toto oddělení uchazec nacení do pol. č. 6 záložky ,,VRN´´ soupisu prací Příloha č.3b</t>
  </si>
  <si>
    <t>VRN-R5</t>
  </si>
  <si>
    <t>Vytyčení stavby</t>
  </si>
  <si>
    <t>-644769054</t>
  </si>
  <si>
    <t>Poznámka k položce:_x000d_
Vytyčení stavby (případně pozemků nebo provedení jiných geodetických praci) odborně způsobilou osobou v oboru zeměměřictví</t>
  </si>
  <si>
    <t>VRN-R6</t>
  </si>
  <si>
    <t>Vytyčení inženýrských sítí</t>
  </si>
  <si>
    <t>82875202</t>
  </si>
  <si>
    <t>Poznámka k položce:_x000d_
Vytyčení inženýrských sítí odborně způsobilou osobou v oboru zeměměřictví_x000d_
Vytyčení Vírského vodovodu - hloubkové uložení + směrové_x000d_
Vytyčení plynovodu pod SO-04_x000d_
Vytyčení kabelů společnosti CETIN - SO-04</t>
  </si>
  <si>
    <t>VRN-R7</t>
  </si>
  <si>
    <t>Protokolární předání stavbou dotčených pozemků a komunikací, uvedení do původního stavu, včetně pasportizace komunikací</t>
  </si>
  <si>
    <t>1032185507</t>
  </si>
  <si>
    <t>Poznámka k položce:_x000d_
Protokolární předání stavbou dotčených pozemků a komunikací, uvedení do původního stavu ._x000d_
Plochy určené k příjezdu budou uvedeny do původního stavu._x000d_
V rámci položky je započítáno čištění příjezdových tras v průběhu stavby + oprava do původního stavu po dokončení stavby!!!_x000d_
Pozemky využívané k příjezdu budou uvedeny do původního stavu!!!_x000d_
Po realizaci dojde k urovnání a osetí travní směsí pozemků._x000d_
Před zahájením stavby bude proveden pasport komunikací - fotodokumentace + video.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</si>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</sst>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theme" Target="theme/theme1.xml" /><Relationship Id="rId22" Type="http://schemas.openxmlformats.org/officeDocument/2006/relationships/calcChain" Target="calcChain.xml" /><Relationship Id="rId2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51231" TargetMode="External" /><Relationship Id="rId2" Type="http://schemas.openxmlformats.org/officeDocument/2006/relationships/hyperlink" Target="https://podminky.urs.cz/item/CS_URS_2022_01/181451121" TargetMode="External" /><Relationship Id="rId3" Type="http://schemas.openxmlformats.org/officeDocument/2006/relationships/hyperlink" Target="https://podminky.urs.cz/item/CS_URS_2022_01/183101114" TargetMode="External" /><Relationship Id="rId4" Type="http://schemas.openxmlformats.org/officeDocument/2006/relationships/hyperlink" Target="https://podminky.urs.cz/item/CS_URS_2022_01/183101113" TargetMode="External" /><Relationship Id="rId5" Type="http://schemas.openxmlformats.org/officeDocument/2006/relationships/hyperlink" Target="https://podminky.urs.cz/item/CS_URS_2022_01/183101115" TargetMode="External" /><Relationship Id="rId6" Type="http://schemas.openxmlformats.org/officeDocument/2006/relationships/hyperlink" Target="https://podminky.urs.cz/item/CS_URS_2022_01/183403112" TargetMode="External" /><Relationship Id="rId7" Type="http://schemas.openxmlformats.org/officeDocument/2006/relationships/hyperlink" Target="https://podminky.urs.cz/item/CS_URS_2022_01/183403114" TargetMode="External" /><Relationship Id="rId8" Type="http://schemas.openxmlformats.org/officeDocument/2006/relationships/hyperlink" Target="https://podminky.urs.cz/item/CS_URS_2022_01/183403152" TargetMode="External" /><Relationship Id="rId9" Type="http://schemas.openxmlformats.org/officeDocument/2006/relationships/hyperlink" Target="https://podminky.urs.cz/item/CS_URS_2022_01/184102111" TargetMode="External" /><Relationship Id="rId10" Type="http://schemas.openxmlformats.org/officeDocument/2006/relationships/hyperlink" Target="https://podminky.urs.cz/item/CS_URS_2022_01/184102112" TargetMode="External" /><Relationship Id="rId11" Type="http://schemas.openxmlformats.org/officeDocument/2006/relationships/hyperlink" Target="https://podminky.urs.cz/item/CS_URS_2022_01/184102113" TargetMode="External" /><Relationship Id="rId12" Type="http://schemas.openxmlformats.org/officeDocument/2006/relationships/hyperlink" Target="https://podminky.urs.cz/item/CS_URS_2022_01/184911431" TargetMode="External" /><Relationship Id="rId13" Type="http://schemas.openxmlformats.org/officeDocument/2006/relationships/hyperlink" Target="https://podminky.urs.cz/item/CS_URS_2022_01/185803211" TargetMode="External" /><Relationship Id="rId14" Type="http://schemas.openxmlformats.org/officeDocument/2006/relationships/hyperlink" Target="https://podminky.urs.cz/item/CS_URS_2022_01/185851121" TargetMode="External" /><Relationship Id="rId15" Type="http://schemas.openxmlformats.org/officeDocument/2006/relationships/hyperlink" Target="https://podminky.urs.cz/item/CS_URS_2022_01/185851129" TargetMode="External" /><Relationship Id="rId16" Type="http://schemas.openxmlformats.org/officeDocument/2006/relationships/hyperlink" Target="https://podminky.urs.cz/item/CS_URS_2022_01/998231311" TargetMode="External" /><Relationship Id="rId17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51231" TargetMode="External" /><Relationship Id="rId2" Type="http://schemas.openxmlformats.org/officeDocument/2006/relationships/hyperlink" Target="https://podminky.urs.cz/item/CS_URS_2022_01/184851257" TargetMode="External" /><Relationship Id="rId3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51231" TargetMode="External" /><Relationship Id="rId2" Type="http://schemas.openxmlformats.org/officeDocument/2006/relationships/hyperlink" Target="https://podminky.urs.cz/item/CS_URS_2022_01/184851257" TargetMode="External" /><Relationship Id="rId3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51231" TargetMode="External" /><Relationship Id="rId2" Type="http://schemas.openxmlformats.org/officeDocument/2006/relationships/hyperlink" Target="https://podminky.urs.cz/item/CS_URS_2022_01/184851257" TargetMode="External" /><Relationship Id="rId3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51231" TargetMode="External" /><Relationship Id="rId2" Type="http://schemas.openxmlformats.org/officeDocument/2006/relationships/hyperlink" Target="https://podminky.urs.cz/item/CS_URS_2022_01/181451121" TargetMode="External" /><Relationship Id="rId3" Type="http://schemas.openxmlformats.org/officeDocument/2006/relationships/hyperlink" Target="https://podminky.urs.cz/item/CS_URS_2022_01/183101113" TargetMode="External" /><Relationship Id="rId4" Type="http://schemas.openxmlformats.org/officeDocument/2006/relationships/hyperlink" Target="https://podminky.urs.cz/item/CS_URS_2022_01/183101114" TargetMode="External" /><Relationship Id="rId5" Type="http://schemas.openxmlformats.org/officeDocument/2006/relationships/hyperlink" Target="https://podminky.urs.cz/item/CS_URS_2022_01/183101115" TargetMode="External" /><Relationship Id="rId6" Type="http://schemas.openxmlformats.org/officeDocument/2006/relationships/hyperlink" Target="https://podminky.urs.cz/item/CS_URS_2022_01/183403112" TargetMode="External" /><Relationship Id="rId7" Type="http://schemas.openxmlformats.org/officeDocument/2006/relationships/hyperlink" Target="https://podminky.urs.cz/item/CS_URS_2022_01/183403114" TargetMode="External" /><Relationship Id="rId8" Type="http://schemas.openxmlformats.org/officeDocument/2006/relationships/hyperlink" Target="https://podminky.urs.cz/item/CS_URS_2022_01/183403152" TargetMode="External" /><Relationship Id="rId9" Type="http://schemas.openxmlformats.org/officeDocument/2006/relationships/hyperlink" Target="https://podminky.urs.cz/item/CS_URS_2022_01/184102111" TargetMode="External" /><Relationship Id="rId10" Type="http://schemas.openxmlformats.org/officeDocument/2006/relationships/hyperlink" Target="https://podminky.urs.cz/item/CS_URS_2022_01/184102112" TargetMode="External" /><Relationship Id="rId11" Type="http://schemas.openxmlformats.org/officeDocument/2006/relationships/hyperlink" Target="https://podminky.urs.cz/item/CS_URS_2022_01/184102113" TargetMode="External" /><Relationship Id="rId12" Type="http://schemas.openxmlformats.org/officeDocument/2006/relationships/hyperlink" Target="https://podminky.urs.cz/item/CS_URS_2022_01/184813121" TargetMode="External" /><Relationship Id="rId13" Type="http://schemas.openxmlformats.org/officeDocument/2006/relationships/hyperlink" Target="https://podminky.urs.cz/item/CS_URS_2022_01/184911431" TargetMode="External" /><Relationship Id="rId14" Type="http://schemas.openxmlformats.org/officeDocument/2006/relationships/hyperlink" Target="https://podminky.urs.cz/item/CS_URS_2022_01/185803211" TargetMode="External" /><Relationship Id="rId15" Type="http://schemas.openxmlformats.org/officeDocument/2006/relationships/hyperlink" Target="https://podminky.urs.cz/item/CS_URS_2022_01/185851121" TargetMode="External" /><Relationship Id="rId16" Type="http://schemas.openxmlformats.org/officeDocument/2006/relationships/hyperlink" Target="https://podminky.urs.cz/item/CS_URS_2022_01/185851129" TargetMode="External" /><Relationship Id="rId17" Type="http://schemas.openxmlformats.org/officeDocument/2006/relationships/hyperlink" Target="https://podminky.urs.cz/item/CS_URS_2022_01/998231311" TargetMode="External" /><Relationship Id="rId18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51231" TargetMode="External" /><Relationship Id="rId2" Type="http://schemas.openxmlformats.org/officeDocument/2006/relationships/hyperlink" Target="https://podminky.urs.cz/item/CS_URS_2022_01/184851257" TargetMode="External" /><Relationship Id="rId3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51231" TargetMode="External" /><Relationship Id="rId2" Type="http://schemas.openxmlformats.org/officeDocument/2006/relationships/hyperlink" Target="https://podminky.urs.cz/item/CS_URS_2022_01/184851257" TargetMode="External" /><Relationship Id="rId3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51231" TargetMode="External" /><Relationship Id="rId2" Type="http://schemas.openxmlformats.org/officeDocument/2006/relationships/hyperlink" Target="https://podminky.urs.cz/item/CS_URS_2022_01/184851257" TargetMode="External" /><Relationship Id="rId3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51231" TargetMode="External" /><Relationship Id="rId2" Type="http://schemas.openxmlformats.org/officeDocument/2006/relationships/hyperlink" Target="https://podminky.urs.cz/item/CS_URS_2022_01/112101101" TargetMode="External" /><Relationship Id="rId3" Type="http://schemas.openxmlformats.org/officeDocument/2006/relationships/hyperlink" Target="https://podminky.urs.cz/item/CS_URS_2022_01/112101102" TargetMode="External" /><Relationship Id="rId4" Type="http://schemas.openxmlformats.org/officeDocument/2006/relationships/hyperlink" Target="https://podminky.urs.cz/item/CS_URS_2022_01/112101103" TargetMode="External" /><Relationship Id="rId5" Type="http://schemas.openxmlformats.org/officeDocument/2006/relationships/hyperlink" Target="https://podminky.urs.cz/item/CS_URS_2022_01/112251101" TargetMode="External" /><Relationship Id="rId6" Type="http://schemas.openxmlformats.org/officeDocument/2006/relationships/hyperlink" Target="https://podminky.urs.cz/item/CS_URS_2022_01/112251102" TargetMode="External" /><Relationship Id="rId7" Type="http://schemas.openxmlformats.org/officeDocument/2006/relationships/hyperlink" Target="https://podminky.urs.cz/item/CS_URS_2022_01/112251103" TargetMode="External" /><Relationship Id="rId8" Type="http://schemas.openxmlformats.org/officeDocument/2006/relationships/hyperlink" Target="https://podminky.urs.cz/item/CS_URS_2022_01/181451121" TargetMode="External" /><Relationship Id="rId9" Type="http://schemas.openxmlformats.org/officeDocument/2006/relationships/hyperlink" Target="https://podminky.urs.cz/item/CS_URS_2022_01/183101113" TargetMode="External" /><Relationship Id="rId10" Type="http://schemas.openxmlformats.org/officeDocument/2006/relationships/hyperlink" Target="https://podminky.urs.cz/item/CS_URS_2022_01/183101115" TargetMode="External" /><Relationship Id="rId11" Type="http://schemas.openxmlformats.org/officeDocument/2006/relationships/hyperlink" Target="https://podminky.urs.cz/item/CS_URS_2022_01/183403112" TargetMode="External" /><Relationship Id="rId12" Type="http://schemas.openxmlformats.org/officeDocument/2006/relationships/hyperlink" Target="https://podminky.urs.cz/item/CS_URS_2022_01/183403114" TargetMode="External" /><Relationship Id="rId13" Type="http://schemas.openxmlformats.org/officeDocument/2006/relationships/hyperlink" Target="https://podminky.urs.cz/item/CS_URS_2022_01/183403152" TargetMode="External" /><Relationship Id="rId14" Type="http://schemas.openxmlformats.org/officeDocument/2006/relationships/hyperlink" Target="https://podminky.urs.cz/item/CS_URS_2022_01/184102111" TargetMode="External" /><Relationship Id="rId15" Type="http://schemas.openxmlformats.org/officeDocument/2006/relationships/hyperlink" Target="https://podminky.urs.cz/item/CS_URS_2022_01/184102113" TargetMode="External" /><Relationship Id="rId16" Type="http://schemas.openxmlformats.org/officeDocument/2006/relationships/hyperlink" Target="https://podminky.urs.cz/item/CS_URS_2022_01/184911431" TargetMode="External" /><Relationship Id="rId17" Type="http://schemas.openxmlformats.org/officeDocument/2006/relationships/hyperlink" Target="https://podminky.urs.cz/item/CS_URS_2022_01/185803211" TargetMode="External" /><Relationship Id="rId18" Type="http://schemas.openxmlformats.org/officeDocument/2006/relationships/hyperlink" Target="https://podminky.urs.cz/item/CS_URS_2022_01/185851121" TargetMode="External" /><Relationship Id="rId19" Type="http://schemas.openxmlformats.org/officeDocument/2006/relationships/hyperlink" Target="https://podminky.urs.cz/item/CS_URS_2022_01/185851129" TargetMode="External" /><Relationship Id="rId20" Type="http://schemas.openxmlformats.org/officeDocument/2006/relationships/hyperlink" Target="https://podminky.urs.cz/item/CS_URS_2022_01/998231311" TargetMode="External" /><Relationship Id="rId2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51231" TargetMode="External" /><Relationship Id="rId2" Type="http://schemas.openxmlformats.org/officeDocument/2006/relationships/hyperlink" Target="https://podminky.urs.cz/item/CS_URS_2021_01/184801121" TargetMode="External" /><Relationship Id="rId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51231" TargetMode="External" /><Relationship Id="rId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51231" TargetMode="External" /><Relationship Id="rId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51231" TargetMode="External" /><Relationship Id="rId2" Type="http://schemas.openxmlformats.org/officeDocument/2006/relationships/hyperlink" Target="https://podminky.urs.cz/item/CS_URS_2022_01/181451121" TargetMode="External" /><Relationship Id="rId3" Type="http://schemas.openxmlformats.org/officeDocument/2006/relationships/hyperlink" Target="https://podminky.urs.cz/item/CS_URS_2022_01/183101113" TargetMode="External" /><Relationship Id="rId4" Type="http://schemas.openxmlformats.org/officeDocument/2006/relationships/hyperlink" Target="https://podminky.urs.cz/item/CS_URS_2022_01/183101115" TargetMode="External" /><Relationship Id="rId5" Type="http://schemas.openxmlformats.org/officeDocument/2006/relationships/hyperlink" Target="https://podminky.urs.cz/item/CS_URS_2022_01/183403112" TargetMode="External" /><Relationship Id="rId6" Type="http://schemas.openxmlformats.org/officeDocument/2006/relationships/hyperlink" Target="https://podminky.urs.cz/item/CS_URS_2022_01/183403114" TargetMode="External" /><Relationship Id="rId7" Type="http://schemas.openxmlformats.org/officeDocument/2006/relationships/hyperlink" Target="https://podminky.urs.cz/item/CS_URS_2022_01/183403152" TargetMode="External" /><Relationship Id="rId8" Type="http://schemas.openxmlformats.org/officeDocument/2006/relationships/hyperlink" Target="https://podminky.urs.cz/item/CS_URS_2022_01/183551223" TargetMode="External" /><Relationship Id="rId9" Type="http://schemas.openxmlformats.org/officeDocument/2006/relationships/hyperlink" Target="https://podminky.urs.cz/item/CS_URS_2022_01/184102111" TargetMode="External" /><Relationship Id="rId10" Type="http://schemas.openxmlformats.org/officeDocument/2006/relationships/hyperlink" Target="https://podminky.urs.cz/item/CS_URS_2022_01/184102113" TargetMode="External" /><Relationship Id="rId11" Type="http://schemas.openxmlformats.org/officeDocument/2006/relationships/hyperlink" Target="https://podminky.urs.cz/item/CS_URS_2022_01/184911431" TargetMode="External" /><Relationship Id="rId12" Type="http://schemas.openxmlformats.org/officeDocument/2006/relationships/hyperlink" Target="https://podminky.urs.cz/item/CS_URS_2022_01/185803211" TargetMode="External" /><Relationship Id="rId13" Type="http://schemas.openxmlformats.org/officeDocument/2006/relationships/hyperlink" Target="https://podminky.urs.cz/item/CS_URS_2022_01/185851121" TargetMode="External" /><Relationship Id="rId14" Type="http://schemas.openxmlformats.org/officeDocument/2006/relationships/hyperlink" Target="https://podminky.urs.cz/item/CS_URS_2022_01/185851129" TargetMode="External" /><Relationship Id="rId15" Type="http://schemas.openxmlformats.org/officeDocument/2006/relationships/hyperlink" Target="https://podminky.urs.cz/item/CS_URS_2022_01/998231311" TargetMode="External" /><Relationship Id="rId16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84801121" TargetMode="External" /><Relationship Id="rId2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2021/14_Vysadby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Biocentrum BC3, BC5 a biokoridory, k. ú. Moutnice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Moutnice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15. 4. 2022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33</v>
      </c>
      <c r="AJ50" s="41"/>
      <c r="AK50" s="41"/>
      <c r="AL50" s="41"/>
      <c r="AM50" s="74" t="str">
        <f>IF(E20="","",E20)</f>
        <v>VZD INVEST,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ROUND(AG55+AG61+AG68+AG74+AG80,2)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ROUND(AS55+AS61+AS68+AS74+AS80,2)</f>
        <v>0</v>
      </c>
      <c r="AT54" s="107">
        <f>ROUND(SUM(AV54:AW54),2)</f>
        <v>0</v>
      </c>
      <c r="AU54" s="108">
        <f>ROUND(AU55+AU61+AU68+AU74+AU80,5)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ROUND(AZ55+AZ61+AZ68+AZ74+AZ80,2)</f>
        <v>0</v>
      </c>
      <c r="BA54" s="107">
        <f>ROUND(BA55+BA61+BA68+BA74+BA80,2)</f>
        <v>0</v>
      </c>
      <c r="BB54" s="107">
        <f>ROUND(BB55+BB61+BB68+BB74+BB80,2)</f>
        <v>0</v>
      </c>
      <c r="BC54" s="107">
        <f>ROUND(BC55+BC61+BC68+BC74+BC80,2)</f>
        <v>0</v>
      </c>
      <c r="BD54" s="109">
        <f>ROUND(BD55+BD61+BD68+BD74+BD80,2)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7"/>
      <c r="B55" s="112"/>
      <c r="C55" s="113"/>
      <c r="D55" s="114" t="s">
        <v>75</v>
      </c>
      <c r="E55" s="114"/>
      <c r="F55" s="114"/>
      <c r="G55" s="114"/>
      <c r="H55" s="114"/>
      <c r="I55" s="115"/>
      <c r="J55" s="114" t="s">
        <v>76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ROUND(AG56+AG57,2)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77</v>
      </c>
      <c r="AR55" s="119"/>
      <c r="AS55" s="120">
        <f>ROUND(AS56+AS57,2)</f>
        <v>0</v>
      </c>
      <c r="AT55" s="121">
        <f>ROUND(SUM(AV55:AW55),2)</f>
        <v>0</v>
      </c>
      <c r="AU55" s="122">
        <f>ROUND(AU56+AU57,5)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ROUND(AZ56+AZ57,2)</f>
        <v>0</v>
      </c>
      <c r="BA55" s="121">
        <f>ROUND(BA56+BA57,2)</f>
        <v>0</v>
      </c>
      <c r="BB55" s="121">
        <f>ROUND(BB56+BB57,2)</f>
        <v>0</v>
      </c>
      <c r="BC55" s="121">
        <f>ROUND(BC56+BC57,2)</f>
        <v>0</v>
      </c>
      <c r="BD55" s="123">
        <f>ROUND(BD56+BD57,2)</f>
        <v>0</v>
      </c>
      <c r="BE55" s="7"/>
      <c r="BS55" s="124" t="s">
        <v>70</v>
      </c>
      <c r="BT55" s="124" t="s">
        <v>78</v>
      </c>
      <c r="BU55" s="124" t="s">
        <v>72</v>
      </c>
      <c r="BV55" s="124" t="s">
        <v>73</v>
      </c>
      <c r="BW55" s="124" t="s">
        <v>79</v>
      </c>
      <c r="BX55" s="124" t="s">
        <v>5</v>
      </c>
      <c r="CL55" s="124" t="s">
        <v>19</v>
      </c>
      <c r="CM55" s="124" t="s">
        <v>80</v>
      </c>
    </row>
    <row r="56" s="4" customFormat="1" ht="16.5" customHeight="1">
      <c r="A56" s="125" t="s">
        <v>81</v>
      </c>
      <c r="B56" s="64"/>
      <c r="C56" s="126"/>
      <c r="D56" s="126"/>
      <c r="E56" s="127" t="s">
        <v>82</v>
      </c>
      <c r="F56" s="127"/>
      <c r="G56" s="127"/>
      <c r="H56" s="127"/>
      <c r="I56" s="127"/>
      <c r="J56" s="126"/>
      <c r="K56" s="127" t="s">
        <v>83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'SO 01.1 - BC3 - Výsadba d...'!J32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84</v>
      </c>
      <c r="AR56" s="66"/>
      <c r="AS56" s="130">
        <v>0</v>
      </c>
      <c r="AT56" s="131">
        <f>ROUND(SUM(AV56:AW56),2)</f>
        <v>0</v>
      </c>
      <c r="AU56" s="132">
        <f>'SO 01.1 - BC3 - Výsadba d...'!P90</f>
        <v>0</v>
      </c>
      <c r="AV56" s="131">
        <f>'SO 01.1 - BC3 - Výsadba d...'!J35</f>
        <v>0</v>
      </c>
      <c r="AW56" s="131">
        <f>'SO 01.1 - BC3 - Výsadba d...'!J36</f>
        <v>0</v>
      </c>
      <c r="AX56" s="131">
        <f>'SO 01.1 - BC3 - Výsadba d...'!J37</f>
        <v>0</v>
      </c>
      <c r="AY56" s="131">
        <f>'SO 01.1 - BC3 - Výsadba d...'!J38</f>
        <v>0</v>
      </c>
      <c r="AZ56" s="131">
        <f>'SO 01.1 - BC3 - Výsadba d...'!F35</f>
        <v>0</v>
      </c>
      <c r="BA56" s="131">
        <f>'SO 01.1 - BC3 - Výsadba d...'!F36</f>
        <v>0</v>
      </c>
      <c r="BB56" s="131">
        <f>'SO 01.1 - BC3 - Výsadba d...'!F37</f>
        <v>0</v>
      </c>
      <c r="BC56" s="131">
        <f>'SO 01.1 - BC3 - Výsadba d...'!F38</f>
        <v>0</v>
      </c>
      <c r="BD56" s="133">
        <f>'SO 01.1 - BC3 - Výsadba d...'!F39</f>
        <v>0</v>
      </c>
      <c r="BE56" s="4"/>
      <c r="BT56" s="134" t="s">
        <v>80</v>
      </c>
      <c r="BV56" s="134" t="s">
        <v>73</v>
      </c>
      <c r="BW56" s="134" t="s">
        <v>85</v>
      </c>
      <c r="BX56" s="134" t="s">
        <v>79</v>
      </c>
      <c r="CL56" s="134" t="s">
        <v>19</v>
      </c>
    </row>
    <row r="57" s="4" customFormat="1" ht="16.5" customHeight="1">
      <c r="A57" s="4"/>
      <c r="B57" s="64"/>
      <c r="C57" s="126"/>
      <c r="D57" s="126"/>
      <c r="E57" s="127" t="s">
        <v>86</v>
      </c>
      <c r="F57" s="127"/>
      <c r="G57" s="127"/>
      <c r="H57" s="127"/>
      <c r="I57" s="127"/>
      <c r="J57" s="126"/>
      <c r="K57" s="127" t="s">
        <v>87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35">
        <f>ROUND(SUM(AG58:AG60),2)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84</v>
      </c>
      <c r="AR57" s="66"/>
      <c r="AS57" s="130">
        <f>ROUND(SUM(AS58:AS60),2)</f>
        <v>0</v>
      </c>
      <c r="AT57" s="131">
        <f>ROUND(SUM(AV57:AW57),2)</f>
        <v>0</v>
      </c>
      <c r="AU57" s="132">
        <f>ROUND(SUM(AU58:AU60),5)</f>
        <v>0</v>
      </c>
      <c r="AV57" s="131">
        <f>ROUND(AZ57*L29,2)</f>
        <v>0</v>
      </c>
      <c r="AW57" s="131">
        <f>ROUND(BA57*L30,2)</f>
        <v>0</v>
      </c>
      <c r="AX57" s="131">
        <f>ROUND(BB57*L29,2)</f>
        <v>0</v>
      </c>
      <c r="AY57" s="131">
        <f>ROUND(BC57*L30,2)</f>
        <v>0</v>
      </c>
      <c r="AZ57" s="131">
        <f>ROUND(SUM(AZ58:AZ60),2)</f>
        <v>0</v>
      </c>
      <c r="BA57" s="131">
        <f>ROUND(SUM(BA58:BA60),2)</f>
        <v>0</v>
      </c>
      <c r="BB57" s="131">
        <f>ROUND(SUM(BB58:BB60),2)</f>
        <v>0</v>
      </c>
      <c r="BC57" s="131">
        <f>ROUND(SUM(BC58:BC60),2)</f>
        <v>0</v>
      </c>
      <c r="BD57" s="133">
        <f>ROUND(SUM(BD58:BD60),2)</f>
        <v>0</v>
      </c>
      <c r="BE57" s="4"/>
      <c r="BS57" s="134" t="s">
        <v>70</v>
      </c>
      <c r="BT57" s="134" t="s">
        <v>80</v>
      </c>
      <c r="BU57" s="134" t="s">
        <v>72</v>
      </c>
      <c r="BV57" s="134" t="s">
        <v>73</v>
      </c>
      <c r="BW57" s="134" t="s">
        <v>88</v>
      </c>
      <c r="BX57" s="134" t="s">
        <v>79</v>
      </c>
      <c r="CL57" s="134" t="s">
        <v>19</v>
      </c>
    </row>
    <row r="58" s="4" customFormat="1" ht="23.25" customHeight="1">
      <c r="A58" s="125" t="s">
        <v>81</v>
      </c>
      <c r="B58" s="64"/>
      <c r="C58" s="126"/>
      <c r="D58" s="126"/>
      <c r="E58" s="126"/>
      <c r="F58" s="127" t="s">
        <v>89</v>
      </c>
      <c r="G58" s="127"/>
      <c r="H58" s="127"/>
      <c r="I58" s="127"/>
      <c r="J58" s="127"/>
      <c r="K58" s="126"/>
      <c r="L58" s="127" t="s">
        <v>90</v>
      </c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'SO 01.2.1 - BC3 - Výsadba...'!J34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84</v>
      </c>
      <c r="AR58" s="66"/>
      <c r="AS58" s="130">
        <v>0</v>
      </c>
      <c r="AT58" s="131">
        <f>ROUND(SUM(AV58:AW58),2)</f>
        <v>0</v>
      </c>
      <c r="AU58" s="132">
        <f>'SO 01.2.1 - BC3 - Výsadba...'!P93</f>
        <v>0</v>
      </c>
      <c r="AV58" s="131">
        <f>'SO 01.2.1 - BC3 - Výsadba...'!J37</f>
        <v>0</v>
      </c>
      <c r="AW58" s="131">
        <f>'SO 01.2.1 - BC3 - Výsadba...'!J38</f>
        <v>0</v>
      </c>
      <c r="AX58" s="131">
        <f>'SO 01.2.1 - BC3 - Výsadba...'!J39</f>
        <v>0</v>
      </c>
      <c r="AY58" s="131">
        <f>'SO 01.2.1 - BC3 - Výsadba...'!J40</f>
        <v>0</v>
      </c>
      <c r="AZ58" s="131">
        <f>'SO 01.2.1 - BC3 - Výsadba...'!F37</f>
        <v>0</v>
      </c>
      <c r="BA58" s="131">
        <f>'SO 01.2.1 - BC3 - Výsadba...'!F38</f>
        <v>0</v>
      </c>
      <c r="BB58" s="131">
        <f>'SO 01.2.1 - BC3 - Výsadba...'!F39</f>
        <v>0</v>
      </c>
      <c r="BC58" s="131">
        <f>'SO 01.2.1 - BC3 - Výsadba...'!F40</f>
        <v>0</v>
      </c>
      <c r="BD58" s="133">
        <f>'SO 01.2.1 - BC3 - Výsadba...'!F41</f>
        <v>0</v>
      </c>
      <c r="BE58" s="4"/>
      <c r="BT58" s="134" t="s">
        <v>91</v>
      </c>
      <c r="BV58" s="134" t="s">
        <v>73</v>
      </c>
      <c r="BW58" s="134" t="s">
        <v>92</v>
      </c>
      <c r="BX58" s="134" t="s">
        <v>88</v>
      </c>
      <c r="CL58" s="134" t="s">
        <v>19</v>
      </c>
    </row>
    <row r="59" s="4" customFormat="1" ht="23.25" customHeight="1">
      <c r="A59" s="125" t="s">
        <v>81</v>
      </c>
      <c r="B59" s="64"/>
      <c r="C59" s="126"/>
      <c r="D59" s="126"/>
      <c r="E59" s="126"/>
      <c r="F59" s="127" t="s">
        <v>93</v>
      </c>
      <c r="G59" s="127"/>
      <c r="H59" s="127"/>
      <c r="I59" s="127"/>
      <c r="J59" s="127"/>
      <c r="K59" s="126"/>
      <c r="L59" s="127" t="s">
        <v>94</v>
      </c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'SO1.2.2 - BC3 - Výsadba d...'!J34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84</v>
      </c>
      <c r="AR59" s="66"/>
      <c r="AS59" s="130">
        <v>0</v>
      </c>
      <c r="AT59" s="131">
        <f>ROUND(SUM(AV59:AW59),2)</f>
        <v>0</v>
      </c>
      <c r="AU59" s="132">
        <f>'SO1.2.2 - BC3 - Výsadba d...'!P93</f>
        <v>0</v>
      </c>
      <c r="AV59" s="131">
        <f>'SO1.2.2 - BC3 - Výsadba d...'!J37</f>
        <v>0</v>
      </c>
      <c r="AW59" s="131">
        <f>'SO1.2.2 - BC3 - Výsadba d...'!J38</f>
        <v>0</v>
      </c>
      <c r="AX59" s="131">
        <f>'SO1.2.2 - BC3 - Výsadba d...'!J39</f>
        <v>0</v>
      </c>
      <c r="AY59" s="131">
        <f>'SO1.2.2 - BC3 - Výsadba d...'!J40</f>
        <v>0</v>
      </c>
      <c r="AZ59" s="131">
        <f>'SO1.2.2 - BC3 - Výsadba d...'!F37</f>
        <v>0</v>
      </c>
      <c r="BA59" s="131">
        <f>'SO1.2.2 - BC3 - Výsadba d...'!F38</f>
        <v>0</v>
      </c>
      <c r="BB59" s="131">
        <f>'SO1.2.2 - BC3 - Výsadba d...'!F39</f>
        <v>0</v>
      </c>
      <c r="BC59" s="131">
        <f>'SO1.2.2 - BC3 - Výsadba d...'!F40</f>
        <v>0</v>
      </c>
      <c r="BD59" s="133">
        <f>'SO1.2.2 - BC3 - Výsadba d...'!F41</f>
        <v>0</v>
      </c>
      <c r="BE59" s="4"/>
      <c r="BT59" s="134" t="s">
        <v>91</v>
      </c>
      <c r="BV59" s="134" t="s">
        <v>73</v>
      </c>
      <c r="BW59" s="134" t="s">
        <v>95</v>
      </c>
      <c r="BX59" s="134" t="s">
        <v>88</v>
      </c>
      <c r="CL59" s="134" t="s">
        <v>19</v>
      </c>
    </row>
    <row r="60" s="4" customFormat="1" ht="23.25" customHeight="1">
      <c r="A60" s="125" t="s">
        <v>81</v>
      </c>
      <c r="B60" s="64"/>
      <c r="C60" s="126"/>
      <c r="D60" s="126"/>
      <c r="E60" s="126"/>
      <c r="F60" s="127" t="s">
        <v>96</v>
      </c>
      <c r="G60" s="127"/>
      <c r="H60" s="127"/>
      <c r="I60" s="127"/>
      <c r="J60" s="127"/>
      <c r="K60" s="126"/>
      <c r="L60" s="127" t="s">
        <v>97</v>
      </c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'SO1.2.3 - BC3 - Výsadba d...'!J34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84</v>
      </c>
      <c r="AR60" s="66"/>
      <c r="AS60" s="130">
        <v>0</v>
      </c>
      <c r="AT60" s="131">
        <f>ROUND(SUM(AV60:AW60),2)</f>
        <v>0</v>
      </c>
      <c r="AU60" s="132">
        <f>'SO1.2.3 - BC3 - Výsadba d...'!P93</f>
        <v>0</v>
      </c>
      <c r="AV60" s="131">
        <f>'SO1.2.3 - BC3 - Výsadba d...'!J37</f>
        <v>0</v>
      </c>
      <c r="AW60" s="131">
        <f>'SO1.2.3 - BC3 - Výsadba d...'!J38</f>
        <v>0</v>
      </c>
      <c r="AX60" s="131">
        <f>'SO1.2.3 - BC3 - Výsadba d...'!J39</f>
        <v>0</v>
      </c>
      <c r="AY60" s="131">
        <f>'SO1.2.3 - BC3 - Výsadba d...'!J40</f>
        <v>0</v>
      </c>
      <c r="AZ60" s="131">
        <f>'SO1.2.3 - BC3 - Výsadba d...'!F37</f>
        <v>0</v>
      </c>
      <c r="BA60" s="131">
        <f>'SO1.2.3 - BC3 - Výsadba d...'!F38</f>
        <v>0</v>
      </c>
      <c r="BB60" s="131">
        <f>'SO1.2.3 - BC3 - Výsadba d...'!F39</f>
        <v>0</v>
      </c>
      <c r="BC60" s="131">
        <f>'SO1.2.3 - BC3 - Výsadba d...'!F40</f>
        <v>0</v>
      </c>
      <c r="BD60" s="133">
        <f>'SO1.2.3 - BC3 - Výsadba d...'!F41</f>
        <v>0</v>
      </c>
      <c r="BE60" s="4"/>
      <c r="BT60" s="134" t="s">
        <v>91</v>
      </c>
      <c r="BV60" s="134" t="s">
        <v>73</v>
      </c>
      <c r="BW60" s="134" t="s">
        <v>98</v>
      </c>
      <c r="BX60" s="134" t="s">
        <v>88</v>
      </c>
      <c r="CL60" s="134" t="s">
        <v>19</v>
      </c>
    </row>
    <row r="61" s="7" customFormat="1" ht="16.5" customHeight="1">
      <c r="A61" s="7"/>
      <c r="B61" s="112"/>
      <c r="C61" s="113"/>
      <c r="D61" s="114" t="s">
        <v>99</v>
      </c>
      <c r="E61" s="114"/>
      <c r="F61" s="114"/>
      <c r="G61" s="114"/>
      <c r="H61" s="114"/>
      <c r="I61" s="115"/>
      <c r="J61" s="114" t="s">
        <v>100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ROUND(AG62,2)</f>
        <v>0</v>
      </c>
      <c r="AH61" s="115"/>
      <c r="AI61" s="115"/>
      <c r="AJ61" s="115"/>
      <c r="AK61" s="115"/>
      <c r="AL61" s="115"/>
      <c r="AM61" s="115"/>
      <c r="AN61" s="117">
        <f>SUM(AG61,AT61)</f>
        <v>0</v>
      </c>
      <c r="AO61" s="115"/>
      <c r="AP61" s="115"/>
      <c r="AQ61" s="118" t="s">
        <v>77</v>
      </c>
      <c r="AR61" s="119"/>
      <c r="AS61" s="120">
        <f>ROUND(AS62,2)</f>
        <v>0</v>
      </c>
      <c r="AT61" s="121">
        <f>ROUND(SUM(AV61:AW61),2)</f>
        <v>0</v>
      </c>
      <c r="AU61" s="122">
        <f>ROUND(AU62,5)</f>
        <v>0</v>
      </c>
      <c r="AV61" s="121">
        <f>ROUND(AZ61*L29,2)</f>
        <v>0</v>
      </c>
      <c r="AW61" s="121">
        <f>ROUND(BA61*L30,2)</f>
        <v>0</v>
      </c>
      <c r="AX61" s="121">
        <f>ROUND(BB61*L29,2)</f>
        <v>0</v>
      </c>
      <c r="AY61" s="121">
        <f>ROUND(BC61*L30,2)</f>
        <v>0</v>
      </c>
      <c r="AZ61" s="121">
        <f>ROUND(AZ62,2)</f>
        <v>0</v>
      </c>
      <c r="BA61" s="121">
        <f>ROUND(BA62,2)</f>
        <v>0</v>
      </c>
      <c r="BB61" s="121">
        <f>ROUND(BB62,2)</f>
        <v>0</v>
      </c>
      <c r="BC61" s="121">
        <f>ROUND(BC62,2)</f>
        <v>0</v>
      </c>
      <c r="BD61" s="123">
        <f>ROUND(BD62,2)</f>
        <v>0</v>
      </c>
      <c r="BE61" s="7"/>
      <c r="BS61" s="124" t="s">
        <v>70</v>
      </c>
      <c r="BT61" s="124" t="s">
        <v>78</v>
      </c>
      <c r="BU61" s="124" t="s">
        <v>72</v>
      </c>
      <c r="BV61" s="124" t="s">
        <v>73</v>
      </c>
      <c r="BW61" s="124" t="s">
        <v>101</v>
      </c>
      <c r="BX61" s="124" t="s">
        <v>5</v>
      </c>
      <c r="CL61" s="124" t="s">
        <v>19</v>
      </c>
      <c r="CM61" s="124" t="s">
        <v>80</v>
      </c>
    </row>
    <row r="62" s="4" customFormat="1" ht="23.25" customHeight="1">
      <c r="A62" s="4"/>
      <c r="B62" s="64"/>
      <c r="C62" s="126"/>
      <c r="D62" s="126"/>
      <c r="E62" s="127" t="s">
        <v>102</v>
      </c>
      <c r="F62" s="127"/>
      <c r="G62" s="127"/>
      <c r="H62" s="127"/>
      <c r="I62" s="127"/>
      <c r="J62" s="126"/>
      <c r="K62" s="127" t="s">
        <v>103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35">
        <f>ROUND(AG63+AG64,2)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84</v>
      </c>
      <c r="AR62" s="66"/>
      <c r="AS62" s="130">
        <f>ROUND(AS63+AS64,2)</f>
        <v>0</v>
      </c>
      <c r="AT62" s="131">
        <f>ROUND(SUM(AV62:AW62),2)</f>
        <v>0</v>
      </c>
      <c r="AU62" s="132">
        <f>ROUND(AU63+AU64,5)</f>
        <v>0</v>
      </c>
      <c r="AV62" s="131">
        <f>ROUND(AZ62*L29,2)</f>
        <v>0</v>
      </c>
      <c r="AW62" s="131">
        <f>ROUND(BA62*L30,2)</f>
        <v>0</v>
      </c>
      <c r="AX62" s="131">
        <f>ROUND(BB62*L29,2)</f>
        <v>0</v>
      </c>
      <c r="AY62" s="131">
        <f>ROUND(BC62*L30,2)</f>
        <v>0</v>
      </c>
      <c r="AZ62" s="131">
        <f>ROUND(AZ63+AZ64,2)</f>
        <v>0</v>
      </c>
      <c r="BA62" s="131">
        <f>ROUND(BA63+BA64,2)</f>
        <v>0</v>
      </c>
      <c r="BB62" s="131">
        <f>ROUND(BB63+BB64,2)</f>
        <v>0</v>
      </c>
      <c r="BC62" s="131">
        <f>ROUND(BC63+BC64,2)</f>
        <v>0</v>
      </c>
      <c r="BD62" s="133">
        <f>ROUND(BD63+BD64,2)</f>
        <v>0</v>
      </c>
      <c r="BE62" s="4"/>
      <c r="BS62" s="134" t="s">
        <v>70</v>
      </c>
      <c r="BT62" s="134" t="s">
        <v>80</v>
      </c>
      <c r="BU62" s="134" t="s">
        <v>72</v>
      </c>
      <c r="BV62" s="134" t="s">
        <v>73</v>
      </c>
      <c r="BW62" s="134" t="s">
        <v>104</v>
      </c>
      <c r="BX62" s="134" t="s">
        <v>101</v>
      </c>
      <c r="CL62" s="134" t="s">
        <v>19</v>
      </c>
    </row>
    <row r="63" s="4" customFormat="1" ht="35.25" customHeight="1">
      <c r="A63" s="125" t="s">
        <v>81</v>
      </c>
      <c r="B63" s="64"/>
      <c r="C63" s="126"/>
      <c r="D63" s="126"/>
      <c r="E63" s="126"/>
      <c r="F63" s="127" t="s">
        <v>105</v>
      </c>
      <c r="G63" s="127"/>
      <c r="H63" s="127"/>
      <c r="I63" s="127"/>
      <c r="J63" s="127"/>
      <c r="K63" s="126"/>
      <c r="L63" s="127" t="s">
        <v>103</v>
      </c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8">
        <f>'SO 02.3.1 - BC5 - Výsadba...'!J34</f>
        <v>0</v>
      </c>
      <c r="AH63" s="126"/>
      <c r="AI63" s="126"/>
      <c r="AJ63" s="126"/>
      <c r="AK63" s="126"/>
      <c r="AL63" s="126"/>
      <c r="AM63" s="126"/>
      <c r="AN63" s="128">
        <f>SUM(AG63,AT63)</f>
        <v>0</v>
      </c>
      <c r="AO63" s="126"/>
      <c r="AP63" s="126"/>
      <c r="AQ63" s="129" t="s">
        <v>84</v>
      </c>
      <c r="AR63" s="66"/>
      <c r="AS63" s="130">
        <v>0</v>
      </c>
      <c r="AT63" s="131">
        <f>ROUND(SUM(AV63:AW63),2)</f>
        <v>0</v>
      </c>
      <c r="AU63" s="132">
        <f>'SO 02.3.1 - BC5 - Výsadba...'!P96</f>
        <v>0</v>
      </c>
      <c r="AV63" s="131">
        <f>'SO 02.3.1 - BC5 - Výsadba...'!J37</f>
        <v>0</v>
      </c>
      <c r="AW63" s="131">
        <f>'SO 02.3.1 - BC5 - Výsadba...'!J38</f>
        <v>0</v>
      </c>
      <c r="AX63" s="131">
        <f>'SO 02.3.1 - BC5 - Výsadba...'!J39</f>
        <v>0</v>
      </c>
      <c r="AY63" s="131">
        <f>'SO 02.3.1 - BC5 - Výsadba...'!J40</f>
        <v>0</v>
      </c>
      <c r="AZ63" s="131">
        <f>'SO 02.3.1 - BC5 - Výsadba...'!F37</f>
        <v>0</v>
      </c>
      <c r="BA63" s="131">
        <f>'SO 02.3.1 - BC5 - Výsadba...'!F38</f>
        <v>0</v>
      </c>
      <c r="BB63" s="131">
        <f>'SO 02.3.1 - BC5 - Výsadba...'!F39</f>
        <v>0</v>
      </c>
      <c r="BC63" s="131">
        <f>'SO 02.3.1 - BC5 - Výsadba...'!F40</f>
        <v>0</v>
      </c>
      <c r="BD63" s="133">
        <f>'SO 02.3.1 - BC5 - Výsadba...'!F41</f>
        <v>0</v>
      </c>
      <c r="BE63" s="4"/>
      <c r="BT63" s="134" t="s">
        <v>91</v>
      </c>
      <c r="BV63" s="134" t="s">
        <v>73</v>
      </c>
      <c r="BW63" s="134" t="s">
        <v>106</v>
      </c>
      <c r="BX63" s="134" t="s">
        <v>104</v>
      </c>
      <c r="CL63" s="134" t="s">
        <v>19</v>
      </c>
    </row>
    <row r="64" s="4" customFormat="1" ht="35.25" customHeight="1">
      <c r="A64" s="4"/>
      <c r="B64" s="64"/>
      <c r="C64" s="126"/>
      <c r="D64" s="126"/>
      <c r="E64" s="126"/>
      <c r="F64" s="127" t="s">
        <v>107</v>
      </c>
      <c r="G64" s="127"/>
      <c r="H64" s="127"/>
      <c r="I64" s="127"/>
      <c r="J64" s="127"/>
      <c r="K64" s="126"/>
      <c r="L64" s="127" t="s">
        <v>108</v>
      </c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35">
        <f>ROUND(SUM(AG65:AG67),2)</f>
        <v>0</v>
      </c>
      <c r="AH64" s="126"/>
      <c r="AI64" s="126"/>
      <c r="AJ64" s="126"/>
      <c r="AK64" s="126"/>
      <c r="AL64" s="126"/>
      <c r="AM64" s="126"/>
      <c r="AN64" s="128">
        <f>SUM(AG64,AT64)</f>
        <v>0</v>
      </c>
      <c r="AO64" s="126"/>
      <c r="AP64" s="126"/>
      <c r="AQ64" s="129" t="s">
        <v>84</v>
      </c>
      <c r="AR64" s="66"/>
      <c r="AS64" s="130">
        <f>ROUND(SUM(AS65:AS67),2)</f>
        <v>0</v>
      </c>
      <c r="AT64" s="131">
        <f>ROUND(SUM(AV64:AW64),2)</f>
        <v>0</v>
      </c>
      <c r="AU64" s="132">
        <f>ROUND(SUM(AU65:AU67),5)</f>
        <v>0</v>
      </c>
      <c r="AV64" s="131">
        <f>ROUND(AZ64*L29,2)</f>
        <v>0</v>
      </c>
      <c r="AW64" s="131">
        <f>ROUND(BA64*L30,2)</f>
        <v>0</v>
      </c>
      <c r="AX64" s="131">
        <f>ROUND(BB64*L29,2)</f>
        <v>0</v>
      </c>
      <c r="AY64" s="131">
        <f>ROUND(BC64*L30,2)</f>
        <v>0</v>
      </c>
      <c r="AZ64" s="131">
        <f>ROUND(SUM(AZ65:AZ67),2)</f>
        <v>0</v>
      </c>
      <c r="BA64" s="131">
        <f>ROUND(SUM(BA65:BA67),2)</f>
        <v>0</v>
      </c>
      <c r="BB64" s="131">
        <f>ROUND(SUM(BB65:BB67),2)</f>
        <v>0</v>
      </c>
      <c r="BC64" s="131">
        <f>ROUND(SUM(BC65:BC67),2)</f>
        <v>0</v>
      </c>
      <c r="BD64" s="133">
        <f>ROUND(SUM(BD65:BD67),2)</f>
        <v>0</v>
      </c>
      <c r="BE64" s="4"/>
      <c r="BS64" s="134" t="s">
        <v>70</v>
      </c>
      <c r="BT64" s="134" t="s">
        <v>91</v>
      </c>
      <c r="BU64" s="134" t="s">
        <v>72</v>
      </c>
      <c r="BV64" s="134" t="s">
        <v>73</v>
      </c>
      <c r="BW64" s="134" t="s">
        <v>109</v>
      </c>
      <c r="BX64" s="134" t="s">
        <v>104</v>
      </c>
      <c r="CL64" s="134" t="s">
        <v>19</v>
      </c>
    </row>
    <row r="65" s="4" customFormat="1" ht="35.25" customHeight="1">
      <c r="A65" s="125" t="s">
        <v>81</v>
      </c>
      <c r="B65" s="64"/>
      <c r="C65" s="126"/>
      <c r="D65" s="126"/>
      <c r="E65" s="126"/>
      <c r="F65" s="126"/>
      <c r="G65" s="127" t="s">
        <v>110</v>
      </c>
      <c r="H65" s="127"/>
      <c r="I65" s="127"/>
      <c r="J65" s="127"/>
      <c r="K65" s="127"/>
      <c r="L65" s="126"/>
      <c r="M65" s="127" t="s">
        <v>111</v>
      </c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28">
        <f>'SO 02.3.2.1 - BC5 - Výsad...'!J34</f>
        <v>0</v>
      </c>
      <c r="AH65" s="126"/>
      <c r="AI65" s="126"/>
      <c r="AJ65" s="126"/>
      <c r="AK65" s="126"/>
      <c r="AL65" s="126"/>
      <c r="AM65" s="126"/>
      <c r="AN65" s="128">
        <f>SUM(AG65,AT65)</f>
        <v>0</v>
      </c>
      <c r="AO65" s="126"/>
      <c r="AP65" s="126"/>
      <c r="AQ65" s="129" t="s">
        <v>84</v>
      </c>
      <c r="AR65" s="66"/>
      <c r="AS65" s="130">
        <v>0</v>
      </c>
      <c r="AT65" s="131">
        <f>ROUND(SUM(AV65:AW65),2)</f>
        <v>0</v>
      </c>
      <c r="AU65" s="132">
        <f>'SO 02.3.2.1 - BC5 - Výsad...'!P93</f>
        <v>0</v>
      </c>
      <c r="AV65" s="131">
        <f>'SO 02.3.2.1 - BC5 - Výsad...'!J37</f>
        <v>0</v>
      </c>
      <c r="AW65" s="131">
        <f>'SO 02.3.2.1 - BC5 - Výsad...'!J38</f>
        <v>0</v>
      </c>
      <c r="AX65" s="131">
        <f>'SO 02.3.2.1 - BC5 - Výsad...'!J39</f>
        <v>0</v>
      </c>
      <c r="AY65" s="131">
        <f>'SO 02.3.2.1 - BC5 - Výsad...'!J40</f>
        <v>0</v>
      </c>
      <c r="AZ65" s="131">
        <f>'SO 02.3.2.1 - BC5 - Výsad...'!F37</f>
        <v>0</v>
      </c>
      <c r="BA65" s="131">
        <f>'SO 02.3.2.1 - BC5 - Výsad...'!F38</f>
        <v>0</v>
      </c>
      <c r="BB65" s="131">
        <f>'SO 02.3.2.1 - BC5 - Výsad...'!F39</f>
        <v>0</v>
      </c>
      <c r="BC65" s="131">
        <f>'SO 02.3.2.1 - BC5 - Výsad...'!F40</f>
        <v>0</v>
      </c>
      <c r="BD65" s="133">
        <f>'SO 02.3.2.1 - BC5 - Výsad...'!F41</f>
        <v>0</v>
      </c>
      <c r="BE65" s="4"/>
      <c r="BT65" s="134" t="s">
        <v>112</v>
      </c>
      <c r="BV65" s="134" t="s">
        <v>73</v>
      </c>
      <c r="BW65" s="134" t="s">
        <v>113</v>
      </c>
      <c r="BX65" s="134" t="s">
        <v>109</v>
      </c>
      <c r="CL65" s="134" t="s">
        <v>19</v>
      </c>
    </row>
    <row r="66" s="4" customFormat="1" ht="35.25" customHeight="1">
      <c r="A66" s="125" t="s">
        <v>81</v>
      </c>
      <c r="B66" s="64"/>
      <c r="C66" s="126"/>
      <c r="D66" s="126"/>
      <c r="E66" s="126"/>
      <c r="F66" s="126"/>
      <c r="G66" s="127" t="s">
        <v>114</v>
      </c>
      <c r="H66" s="127"/>
      <c r="I66" s="127"/>
      <c r="J66" s="127"/>
      <c r="K66" s="127"/>
      <c r="L66" s="126"/>
      <c r="M66" s="127" t="s">
        <v>115</v>
      </c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8">
        <f>'SO 02.3.2.2 - BC5 - Výsad...'!J34</f>
        <v>0</v>
      </c>
      <c r="AH66" s="126"/>
      <c r="AI66" s="126"/>
      <c r="AJ66" s="126"/>
      <c r="AK66" s="126"/>
      <c r="AL66" s="126"/>
      <c r="AM66" s="126"/>
      <c r="AN66" s="128">
        <f>SUM(AG66,AT66)</f>
        <v>0</v>
      </c>
      <c r="AO66" s="126"/>
      <c r="AP66" s="126"/>
      <c r="AQ66" s="129" t="s">
        <v>84</v>
      </c>
      <c r="AR66" s="66"/>
      <c r="AS66" s="130">
        <v>0</v>
      </c>
      <c r="AT66" s="131">
        <f>ROUND(SUM(AV66:AW66),2)</f>
        <v>0</v>
      </c>
      <c r="AU66" s="132">
        <f>'SO 02.3.2.2 - BC5 - Výsad...'!P93</f>
        <v>0</v>
      </c>
      <c r="AV66" s="131">
        <f>'SO 02.3.2.2 - BC5 - Výsad...'!J37</f>
        <v>0</v>
      </c>
      <c r="AW66" s="131">
        <f>'SO 02.3.2.2 - BC5 - Výsad...'!J38</f>
        <v>0</v>
      </c>
      <c r="AX66" s="131">
        <f>'SO 02.3.2.2 - BC5 - Výsad...'!J39</f>
        <v>0</v>
      </c>
      <c r="AY66" s="131">
        <f>'SO 02.3.2.2 - BC5 - Výsad...'!J40</f>
        <v>0</v>
      </c>
      <c r="AZ66" s="131">
        <f>'SO 02.3.2.2 - BC5 - Výsad...'!F37</f>
        <v>0</v>
      </c>
      <c r="BA66" s="131">
        <f>'SO 02.3.2.2 - BC5 - Výsad...'!F38</f>
        <v>0</v>
      </c>
      <c r="BB66" s="131">
        <f>'SO 02.3.2.2 - BC5 - Výsad...'!F39</f>
        <v>0</v>
      </c>
      <c r="BC66" s="131">
        <f>'SO 02.3.2.2 - BC5 - Výsad...'!F40</f>
        <v>0</v>
      </c>
      <c r="BD66" s="133">
        <f>'SO 02.3.2.2 - BC5 - Výsad...'!F41</f>
        <v>0</v>
      </c>
      <c r="BE66" s="4"/>
      <c r="BT66" s="134" t="s">
        <v>112</v>
      </c>
      <c r="BV66" s="134" t="s">
        <v>73</v>
      </c>
      <c r="BW66" s="134" t="s">
        <v>116</v>
      </c>
      <c r="BX66" s="134" t="s">
        <v>109</v>
      </c>
      <c r="CL66" s="134" t="s">
        <v>19</v>
      </c>
    </row>
    <row r="67" s="4" customFormat="1" ht="35.25" customHeight="1">
      <c r="A67" s="125" t="s">
        <v>81</v>
      </c>
      <c r="B67" s="64"/>
      <c r="C67" s="126"/>
      <c r="D67" s="126"/>
      <c r="E67" s="126"/>
      <c r="F67" s="126"/>
      <c r="G67" s="127" t="s">
        <v>117</v>
      </c>
      <c r="H67" s="127"/>
      <c r="I67" s="127"/>
      <c r="J67" s="127"/>
      <c r="K67" s="127"/>
      <c r="L67" s="126"/>
      <c r="M67" s="127" t="s">
        <v>118</v>
      </c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8">
        <f>'SO 02.3.2.3 - BC5 - Výsad...'!J34</f>
        <v>0</v>
      </c>
      <c r="AH67" s="126"/>
      <c r="AI67" s="126"/>
      <c r="AJ67" s="126"/>
      <c r="AK67" s="126"/>
      <c r="AL67" s="126"/>
      <c r="AM67" s="126"/>
      <c r="AN67" s="128">
        <f>SUM(AG67,AT67)</f>
        <v>0</v>
      </c>
      <c r="AO67" s="126"/>
      <c r="AP67" s="126"/>
      <c r="AQ67" s="129" t="s">
        <v>84</v>
      </c>
      <c r="AR67" s="66"/>
      <c r="AS67" s="130">
        <v>0</v>
      </c>
      <c r="AT67" s="131">
        <f>ROUND(SUM(AV67:AW67),2)</f>
        <v>0</v>
      </c>
      <c r="AU67" s="132">
        <f>'SO 02.3.2.3 - BC5 - Výsad...'!P93</f>
        <v>0</v>
      </c>
      <c r="AV67" s="131">
        <f>'SO 02.3.2.3 - BC5 - Výsad...'!J37</f>
        <v>0</v>
      </c>
      <c r="AW67" s="131">
        <f>'SO 02.3.2.3 - BC5 - Výsad...'!J38</f>
        <v>0</v>
      </c>
      <c r="AX67" s="131">
        <f>'SO 02.3.2.3 - BC5 - Výsad...'!J39</f>
        <v>0</v>
      </c>
      <c r="AY67" s="131">
        <f>'SO 02.3.2.3 - BC5 - Výsad...'!J40</f>
        <v>0</v>
      </c>
      <c r="AZ67" s="131">
        <f>'SO 02.3.2.3 - BC5 - Výsad...'!F37</f>
        <v>0</v>
      </c>
      <c r="BA67" s="131">
        <f>'SO 02.3.2.3 - BC5 - Výsad...'!F38</f>
        <v>0</v>
      </c>
      <c r="BB67" s="131">
        <f>'SO 02.3.2.3 - BC5 - Výsad...'!F39</f>
        <v>0</v>
      </c>
      <c r="BC67" s="131">
        <f>'SO 02.3.2.3 - BC5 - Výsad...'!F40</f>
        <v>0</v>
      </c>
      <c r="BD67" s="133">
        <f>'SO 02.3.2.3 - BC5 - Výsad...'!F41</f>
        <v>0</v>
      </c>
      <c r="BE67" s="4"/>
      <c r="BT67" s="134" t="s">
        <v>112</v>
      </c>
      <c r="BV67" s="134" t="s">
        <v>73</v>
      </c>
      <c r="BW67" s="134" t="s">
        <v>119</v>
      </c>
      <c r="BX67" s="134" t="s">
        <v>109</v>
      </c>
      <c r="CL67" s="134" t="s">
        <v>19</v>
      </c>
    </row>
    <row r="68" s="7" customFormat="1" ht="16.5" customHeight="1">
      <c r="A68" s="7"/>
      <c r="B68" s="112"/>
      <c r="C68" s="113"/>
      <c r="D68" s="114" t="s">
        <v>120</v>
      </c>
      <c r="E68" s="114"/>
      <c r="F68" s="114"/>
      <c r="G68" s="114"/>
      <c r="H68" s="114"/>
      <c r="I68" s="115"/>
      <c r="J68" s="114" t="s">
        <v>121</v>
      </c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4"/>
      <c r="Z68" s="114"/>
      <c r="AA68" s="114"/>
      <c r="AB68" s="114"/>
      <c r="AC68" s="114"/>
      <c r="AD68" s="114"/>
      <c r="AE68" s="114"/>
      <c r="AF68" s="114"/>
      <c r="AG68" s="116">
        <f>ROUND(AG69+AG70,2)</f>
        <v>0</v>
      </c>
      <c r="AH68" s="115"/>
      <c r="AI68" s="115"/>
      <c r="AJ68" s="115"/>
      <c r="AK68" s="115"/>
      <c r="AL68" s="115"/>
      <c r="AM68" s="115"/>
      <c r="AN68" s="117">
        <f>SUM(AG68,AT68)</f>
        <v>0</v>
      </c>
      <c r="AO68" s="115"/>
      <c r="AP68" s="115"/>
      <c r="AQ68" s="118" t="s">
        <v>77</v>
      </c>
      <c r="AR68" s="119"/>
      <c r="AS68" s="120">
        <f>ROUND(AS69+AS70,2)</f>
        <v>0</v>
      </c>
      <c r="AT68" s="121">
        <f>ROUND(SUM(AV68:AW68),2)</f>
        <v>0</v>
      </c>
      <c r="AU68" s="122">
        <f>ROUND(AU69+AU70,5)</f>
        <v>0</v>
      </c>
      <c r="AV68" s="121">
        <f>ROUND(AZ68*L29,2)</f>
        <v>0</v>
      </c>
      <c r="AW68" s="121">
        <f>ROUND(BA68*L30,2)</f>
        <v>0</v>
      </c>
      <c r="AX68" s="121">
        <f>ROUND(BB68*L29,2)</f>
        <v>0</v>
      </c>
      <c r="AY68" s="121">
        <f>ROUND(BC68*L30,2)</f>
        <v>0</v>
      </c>
      <c r="AZ68" s="121">
        <f>ROUND(AZ69+AZ70,2)</f>
        <v>0</v>
      </c>
      <c r="BA68" s="121">
        <f>ROUND(BA69+BA70,2)</f>
        <v>0</v>
      </c>
      <c r="BB68" s="121">
        <f>ROUND(BB69+BB70,2)</f>
        <v>0</v>
      </c>
      <c r="BC68" s="121">
        <f>ROUND(BC69+BC70,2)</f>
        <v>0</v>
      </c>
      <c r="BD68" s="123">
        <f>ROUND(BD69+BD70,2)</f>
        <v>0</v>
      </c>
      <c r="BE68" s="7"/>
      <c r="BS68" s="124" t="s">
        <v>70</v>
      </c>
      <c r="BT68" s="124" t="s">
        <v>78</v>
      </c>
      <c r="BU68" s="124" t="s">
        <v>72</v>
      </c>
      <c r="BV68" s="124" t="s">
        <v>73</v>
      </c>
      <c r="BW68" s="124" t="s">
        <v>122</v>
      </c>
      <c r="BX68" s="124" t="s">
        <v>5</v>
      </c>
      <c r="CL68" s="124" t="s">
        <v>19</v>
      </c>
      <c r="CM68" s="124" t="s">
        <v>80</v>
      </c>
    </row>
    <row r="69" s="4" customFormat="1" ht="16.5" customHeight="1">
      <c r="A69" s="125" t="s">
        <v>81</v>
      </c>
      <c r="B69" s="64"/>
      <c r="C69" s="126"/>
      <c r="D69" s="126"/>
      <c r="E69" s="127" t="s">
        <v>123</v>
      </c>
      <c r="F69" s="127"/>
      <c r="G69" s="127"/>
      <c r="H69" s="127"/>
      <c r="I69" s="127"/>
      <c r="J69" s="126"/>
      <c r="K69" s="127" t="s">
        <v>124</v>
      </c>
      <c r="L69" s="127"/>
      <c r="M69" s="127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7"/>
      <c r="Z69" s="127"/>
      <c r="AA69" s="127"/>
      <c r="AB69" s="127"/>
      <c r="AC69" s="127"/>
      <c r="AD69" s="127"/>
      <c r="AE69" s="127"/>
      <c r="AF69" s="127"/>
      <c r="AG69" s="128">
        <f>'SO 03.1 - BK4 - Výsadba d...'!J32</f>
        <v>0</v>
      </c>
      <c r="AH69" s="126"/>
      <c r="AI69" s="126"/>
      <c r="AJ69" s="126"/>
      <c r="AK69" s="126"/>
      <c r="AL69" s="126"/>
      <c r="AM69" s="126"/>
      <c r="AN69" s="128">
        <f>SUM(AG69,AT69)</f>
        <v>0</v>
      </c>
      <c r="AO69" s="126"/>
      <c r="AP69" s="126"/>
      <c r="AQ69" s="129" t="s">
        <v>84</v>
      </c>
      <c r="AR69" s="66"/>
      <c r="AS69" s="130">
        <v>0</v>
      </c>
      <c r="AT69" s="131">
        <f>ROUND(SUM(AV69:AW69),2)</f>
        <v>0</v>
      </c>
      <c r="AU69" s="132">
        <f>'SO 03.1 - BK4 - Výsadba d...'!P90</f>
        <v>0</v>
      </c>
      <c r="AV69" s="131">
        <f>'SO 03.1 - BK4 - Výsadba d...'!J35</f>
        <v>0</v>
      </c>
      <c r="AW69" s="131">
        <f>'SO 03.1 - BK4 - Výsadba d...'!J36</f>
        <v>0</v>
      </c>
      <c r="AX69" s="131">
        <f>'SO 03.1 - BK4 - Výsadba d...'!J37</f>
        <v>0</v>
      </c>
      <c r="AY69" s="131">
        <f>'SO 03.1 - BK4 - Výsadba d...'!J38</f>
        <v>0</v>
      </c>
      <c r="AZ69" s="131">
        <f>'SO 03.1 - BK4 - Výsadba d...'!F35</f>
        <v>0</v>
      </c>
      <c r="BA69" s="131">
        <f>'SO 03.1 - BK4 - Výsadba d...'!F36</f>
        <v>0</v>
      </c>
      <c r="BB69" s="131">
        <f>'SO 03.1 - BK4 - Výsadba d...'!F37</f>
        <v>0</v>
      </c>
      <c r="BC69" s="131">
        <f>'SO 03.1 - BK4 - Výsadba d...'!F38</f>
        <v>0</v>
      </c>
      <c r="BD69" s="133">
        <f>'SO 03.1 - BK4 - Výsadba d...'!F39</f>
        <v>0</v>
      </c>
      <c r="BE69" s="4"/>
      <c r="BT69" s="134" t="s">
        <v>80</v>
      </c>
      <c r="BV69" s="134" t="s">
        <v>73</v>
      </c>
      <c r="BW69" s="134" t="s">
        <v>125</v>
      </c>
      <c r="BX69" s="134" t="s">
        <v>122</v>
      </c>
      <c r="CL69" s="134" t="s">
        <v>19</v>
      </c>
    </row>
    <row r="70" s="4" customFormat="1" ht="16.5" customHeight="1">
      <c r="A70" s="4"/>
      <c r="B70" s="64"/>
      <c r="C70" s="126"/>
      <c r="D70" s="126"/>
      <c r="E70" s="127" t="s">
        <v>126</v>
      </c>
      <c r="F70" s="127"/>
      <c r="G70" s="127"/>
      <c r="H70" s="127"/>
      <c r="I70" s="127"/>
      <c r="J70" s="126"/>
      <c r="K70" s="127" t="s">
        <v>127</v>
      </c>
      <c r="L70" s="127"/>
      <c r="M70" s="127"/>
      <c r="N70" s="127"/>
      <c r="O70" s="127"/>
      <c r="P70" s="127"/>
      <c r="Q70" s="127"/>
      <c r="R70" s="127"/>
      <c r="S70" s="127"/>
      <c r="T70" s="127"/>
      <c r="U70" s="127"/>
      <c r="V70" s="127"/>
      <c r="W70" s="127"/>
      <c r="X70" s="127"/>
      <c r="Y70" s="127"/>
      <c r="Z70" s="127"/>
      <c r="AA70" s="127"/>
      <c r="AB70" s="127"/>
      <c r="AC70" s="127"/>
      <c r="AD70" s="127"/>
      <c r="AE70" s="127"/>
      <c r="AF70" s="127"/>
      <c r="AG70" s="135">
        <f>ROUND(SUM(AG71:AG73),2)</f>
        <v>0</v>
      </c>
      <c r="AH70" s="126"/>
      <c r="AI70" s="126"/>
      <c r="AJ70" s="126"/>
      <c r="AK70" s="126"/>
      <c r="AL70" s="126"/>
      <c r="AM70" s="126"/>
      <c r="AN70" s="128">
        <f>SUM(AG70,AT70)</f>
        <v>0</v>
      </c>
      <c r="AO70" s="126"/>
      <c r="AP70" s="126"/>
      <c r="AQ70" s="129" t="s">
        <v>84</v>
      </c>
      <c r="AR70" s="66"/>
      <c r="AS70" s="130">
        <f>ROUND(SUM(AS71:AS73),2)</f>
        <v>0</v>
      </c>
      <c r="AT70" s="131">
        <f>ROUND(SUM(AV70:AW70),2)</f>
        <v>0</v>
      </c>
      <c r="AU70" s="132">
        <f>ROUND(SUM(AU71:AU73),5)</f>
        <v>0</v>
      </c>
      <c r="AV70" s="131">
        <f>ROUND(AZ70*L29,2)</f>
        <v>0</v>
      </c>
      <c r="AW70" s="131">
        <f>ROUND(BA70*L30,2)</f>
        <v>0</v>
      </c>
      <c r="AX70" s="131">
        <f>ROUND(BB70*L29,2)</f>
        <v>0</v>
      </c>
      <c r="AY70" s="131">
        <f>ROUND(BC70*L30,2)</f>
        <v>0</v>
      </c>
      <c r="AZ70" s="131">
        <f>ROUND(SUM(AZ71:AZ73),2)</f>
        <v>0</v>
      </c>
      <c r="BA70" s="131">
        <f>ROUND(SUM(BA71:BA73),2)</f>
        <v>0</v>
      </c>
      <c r="BB70" s="131">
        <f>ROUND(SUM(BB71:BB73),2)</f>
        <v>0</v>
      </c>
      <c r="BC70" s="131">
        <f>ROUND(SUM(BC71:BC73),2)</f>
        <v>0</v>
      </c>
      <c r="BD70" s="133">
        <f>ROUND(SUM(BD71:BD73),2)</f>
        <v>0</v>
      </c>
      <c r="BE70" s="4"/>
      <c r="BS70" s="134" t="s">
        <v>70</v>
      </c>
      <c r="BT70" s="134" t="s">
        <v>80</v>
      </c>
      <c r="BU70" s="134" t="s">
        <v>72</v>
      </c>
      <c r="BV70" s="134" t="s">
        <v>73</v>
      </c>
      <c r="BW70" s="134" t="s">
        <v>128</v>
      </c>
      <c r="BX70" s="134" t="s">
        <v>122</v>
      </c>
      <c r="CL70" s="134" t="s">
        <v>19</v>
      </c>
    </row>
    <row r="71" s="4" customFormat="1" ht="23.25" customHeight="1">
      <c r="A71" s="125" t="s">
        <v>81</v>
      </c>
      <c r="B71" s="64"/>
      <c r="C71" s="126"/>
      <c r="D71" s="126"/>
      <c r="E71" s="126"/>
      <c r="F71" s="127" t="s">
        <v>129</v>
      </c>
      <c r="G71" s="127"/>
      <c r="H71" s="127"/>
      <c r="I71" s="127"/>
      <c r="J71" s="127"/>
      <c r="K71" s="126"/>
      <c r="L71" s="127" t="s">
        <v>130</v>
      </c>
      <c r="M71" s="127"/>
      <c r="N71" s="127"/>
      <c r="O71" s="127"/>
      <c r="P71" s="127"/>
      <c r="Q71" s="127"/>
      <c r="R71" s="127"/>
      <c r="S71" s="127"/>
      <c r="T71" s="127"/>
      <c r="U71" s="127"/>
      <c r="V71" s="127"/>
      <c r="W71" s="127"/>
      <c r="X71" s="127"/>
      <c r="Y71" s="127"/>
      <c r="Z71" s="127"/>
      <c r="AA71" s="127"/>
      <c r="AB71" s="127"/>
      <c r="AC71" s="127"/>
      <c r="AD71" s="127"/>
      <c r="AE71" s="127"/>
      <c r="AF71" s="127"/>
      <c r="AG71" s="128">
        <f>'SO 3.2.1 - BK4 - Výsadba ...'!J34</f>
        <v>0</v>
      </c>
      <c r="AH71" s="126"/>
      <c r="AI71" s="126"/>
      <c r="AJ71" s="126"/>
      <c r="AK71" s="126"/>
      <c r="AL71" s="126"/>
      <c r="AM71" s="126"/>
      <c r="AN71" s="128">
        <f>SUM(AG71,AT71)</f>
        <v>0</v>
      </c>
      <c r="AO71" s="126"/>
      <c r="AP71" s="126"/>
      <c r="AQ71" s="129" t="s">
        <v>84</v>
      </c>
      <c r="AR71" s="66"/>
      <c r="AS71" s="130">
        <v>0</v>
      </c>
      <c r="AT71" s="131">
        <f>ROUND(SUM(AV71:AW71),2)</f>
        <v>0</v>
      </c>
      <c r="AU71" s="132">
        <f>'SO 3.2.1 - BK4 - Výsadba ...'!P93</f>
        <v>0</v>
      </c>
      <c r="AV71" s="131">
        <f>'SO 3.2.1 - BK4 - Výsadba ...'!J37</f>
        <v>0</v>
      </c>
      <c r="AW71" s="131">
        <f>'SO 3.2.1 - BK4 - Výsadba ...'!J38</f>
        <v>0</v>
      </c>
      <c r="AX71" s="131">
        <f>'SO 3.2.1 - BK4 - Výsadba ...'!J39</f>
        <v>0</v>
      </c>
      <c r="AY71" s="131">
        <f>'SO 3.2.1 - BK4 - Výsadba ...'!J40</f>
        <v>0</v>
      </c>
      <c r="AZ71" s="131">
        <f>'SO 3.2.1 - BK4 - Výsadba ...'!F37</f>
        <v>0</v>
      </c>
      <c r="BA71" s="131">
        <f>'SO 3.2.1 - BK4 - Výsadba ...'!F38</f>
        <v>0</v>
      </c>
      <c r="BB71" s="131">
        <f>'SO 3.2.1 - BK4 - Výsadba ...'!F39</f>
        <v>0</v>
      </c>
      <c r="BC71" s="131">
        <f>'SO 3.2.1 - BK4 - Výsadba ...'!F40</f>
        <v>0</v>
      </c>
      <c r="BD71" s="133">
        <f>'SO 3.2.1 - BK4 - Výsadba ...'!F41</f>
        <v>0</v>
      </c>
      <c r="BE71" s="4"/>
      <c r="BT71" s="134" t="s">
        <v>91</v>
      </c>
      <c r="BV71" s="134" t="s">
        <v>73</v>
      </c>
      <c r="BW71" s="134" t="s">
        <v>131</v>
      </c>
      <c r="BX71" s="134" t="s">
        <v>128</v>
      </c>
      <c r="CL71" s="134" t="s">
        <v>19</v>
      </c>
    </row>
    <row r="72" s="4" customFormat="1" ht="23.25" customHeight="1">
      <c r="A72" s="125" t="s">
        <v>81</v>
      </c>
      <c r="B72" s="64"/>
      <c r="C72" s="126"/>
      <c r="D72" s="126"/>
      <c r="E72" s="126"/>
      <c r="F72" s="127" t="s">
        <v>132</v>
      </c>
      <c r="G72" s="127"/>
      <c r="H72" s="127"/>
      <c r="I72" s="127"/>
      <c r="J72" s="127"/>
      <c r="K72" s="126"/>
      <c r="L72" s="127" t="s">
        <v>133</v>
      </c>
      <c r="M72" s="127"/>
      <c r="N72" s="127"/>
      <c r="O72" s="127"/>
      <c r="P72" s="127"/>
      <c r="Q72" s="127"/>
      <c r="R72" s="127"/>
      <c r="S72" s="127"/>
      <c r="T72" s="127"/>
      <c r="U72" s="127"/>
      <c r="V72" s="127"/>
      <c r="W72" s="127"/>
      <c r="X72" s="127"/>
      <c r="Y72" s="127"/>
      <c r="Z72" s="127"/>
      <c r="AA72" s="127"/>
      <c r="AB72" s="127"/>
      <c r="AC72" s="127"/>
      <c r="AD72" s="127"/>
      <c r="AE72" s="127"/>
      <c r="AF72" s="127"/>
      <c r="AG72" s="128">
        <f>'SO 03.2.2 - BK4 - Výsadba...'!J34</f>
        <v>0</v>
      </c>
      <c r="AH72" s="126"/>
      <c r="AI72" s="126"/>
      <c r="AJ72" s="126"/>
      <c r="AK72" s="126"/>
      <c r="AL72" s="126"/>
      <c r="AM72" s="126"/>
      <c r="AN72" s="128">
        <f>SUM(AG72,AT72)</f>
        <v>0</v>
      </c>
      <c r="AO72" s="126"/>
      <c r="AP72" s="126"/>
      <c r="AQ72" s="129" t="s">
        <v>84</v>
      </c>
      <c r="AR72" s="66"/>
      <c r="AS72" s="130">
        <v>0</v>
      </c>
      <c r="AT72" s="131">
        <f>ROUND(SUM(AV72:AW72),2)</f>
        <v>0</v>
      </c>
      <c r="AU72" s="132">
        <f>'SO 03.2.2 - BK4 - Výsadba...'!P93</f>
        <v>0</v>
      </c>
      <c r="AV72" s="131">
        <f>'SO 03.2.2 - BK4 - Výsadba...'!J37</f>
        <v>0</v>
      </c>
      <c r="AW72" s="131">
        <f>'SO 03.2.2 - BK4 - Výsadba...'!J38</f>
        <v>0</v>
      </c>
      <c r="AX72" s="131">
        <f>'SO 03.2.2 - BK4 - Výsadba...'!J39</f>
        <v>0</v>
      </c>
      <c r="AY72" s="131">
        <f>'SO 03.2.2 - BK4 - Výsadba...'!J40</f>
        <v>0</v>
      </c>
      <c r="AZ72" s="131">
        <f>'SO 03.2.2 - BK4 - Výsadba...'!F37</f>
        <v>0</v>
      </c>
      <c r="BA72" s="131">
        <f>'SO 03.2.2 - BK4 - Výsadba...'!F38</f>
        <v>0</v>
      </c>
      <c r="BB72" s="131">
        <f>'SO 03.2.2 - BK4 - Výsadba...'!F39</f>
        <v>0</v>
      </c>
      <c r="BC72" s="131">
        <f>'SO 03.2.2 - BK4 - Výsadba...'!F40</f>
        <v>0</v>
      </c>
      <c r="BD72" s="133">
        <f>'SO 03.2.2 - BK4 - Výsadba...'!F41</f>
        <v>0</v>
      </c>
      <c r="BE72" s="4"/>
      <c r="BT72" s="134" t="s">
        <v>91</v>
      </c>
      <c r="BV72" s="134" t="s">
        <v>73</v>
      </c>
      <c r="BW72" s="134" t="s">
        <v>134</v>
      </c>
      <c r="BX72" s="134" t="s">
        <v>128</v>
      </c>
      <c r="CL72" s="134" t="s">
        <v>19</v>
      </c>
    </row>
    <row r="73" s="4" customFormat="1" ht="23.25" customHeight="1">
      <c r="A73" s="125" t="s">
        <v>81</v>
      </c>
      <c r="B73" s="64"/>
      <c r="C73" s="126"/>
      <c r="D73" s="126"/>
      <c r="E73" s="126"/>
      <c r="F73" s="127" t="s">
        <v>135</v>
      </c>
      <c r="G73" s="127"/>
      <c r="H73" s="127"/>
      <c r="I73" s="127"/>
      <c r="J73" s="127"/>
      <c r="K73" s="126"/>
      <c r="L73" s="127" t="s">
        <v>136</v>
      </c>
      <c r="M73" s="127"/>
      <c r="N73" s="127"/>
      <c r="O73" s="127"/>
      <c r="P73" s="127"/>
      <c r="Q73" s="127"/>
      <c r="R73" s="127"/>
      <c r="S73" s="127"/>
      <c r="T73" s="127"/>
      <c r="U73" s="127"/>
      <c r="V73" s="127"/>
      <c r="W73" s="127"/>
      <c r="X73" s="127"/>
      <c r="Y73" s="127"/>
      <c r="Z73" s="127"/>
      <c r="AA73" s="127"/>
      <c r="AB73" s="127"/>
      <c r="AC73" s="127"/>
      <c r="AD73" s="127"/>
      <c r="AE73" s="127"/>
      <c r="AF73" s="127"/>
      <c r="AG73" s="128">
        <f>'SO 03.2.3 - BK4 - Výsadba...'!J34</f>
        <v>0</v>
      </c>
      <c r="AH73" s="126"/>
      <c r="AI73" s="126"/>
      <c r="AJ73" s="126"/>
      <c r="AK73" s="126"/>
      <c r="AL73" s="126"/>
      <c r="AM73" s="126"/>
      <c r="AN73" s="128">
        <f>SUM(AG73,AT73)</f>
        <v>0</v>
      </c>
      <c r="AO73" s="126"/>
      <c r="AP73" s="126"/>
      <c r="AQ73" s="129" t="s">
        <v>84</v>
      </c>
      <c r="AR73" s="66"/>
      <c r="AS73" s="130">
        <v>0</v>
      </c>
      <c r="AT73" s="131">
        <f>ROUND(SUM(AV73:AW73),2)</f>
        <v>0</v>
      </c>
      <c r="AU73" s="132">
        <f>'SO 03.2.3 - BK4 - Výsadba...'!P93</f>
        <v>0</v>
      </c>
      <c r="AV73" s="131">
        <f>'SO 03.2.3 - BK4 - Výsadba...'!J37</f>
        <v>0</v>
      </c>
      <c r="AW73" s="131">
        <f>'SO 03.2.3 - BK4 - Výsadba...'!J38</f>
        <v>0</v>
      </c>
      <c r="AX73" s="131">
        <f>'SO 03.2.3 - BK4 - Výsadba...'!J39</f>
        <v>0</v>
      </c>
      <c r="AY73" s="131">
        <f>'SO 03.2.3 - BK4 - Výsadba...'!J40</f>
        <v>0</v>
      </c>
      <c r="AZ73" s="131">
        <f>'SO 03.2.3 - BK4 - Výsadba...'!F37</f>
        <v>0</v>
      </c>
      <c r="BA73" s="131">
        <f>'SO 03.2.3 - BK4 - Výsadba...'!F38</f>
        <v>0</v>
      </c>
      <c r="BB73" s="131">
        <f>'SO 03.2.3 - BK4 - Výsadba...'!F39</f>
        <v>0</v>
      </c>
      <c r="BC73" s="131">
        <f>'SO 03.2.3 - BK4 - Výsadba...'!F40</f>
        <v>0</v>
      </c>
      <c r="BD73" s="133">
        <f>'SO 03.2.3 - BK4 - Výsadba...'!F41</f>
        <v>0</v>
      </c>
      <c r="BE73" s="4"/>
      <c r="BT73" s="134" t="s">
        <v>91</v>
      </c>
      <c r="BV73" s="134" t="s">
        <v>73</v>
      </c>
      <c r="BW73" s="134" t="s">
        <v>137</v>
      </c>
      <c r="BX73" s="134" t="s">
        <v>128</v>
      </c>
      <c r="CL73" s="134" t="s">
        <v>19</v>
      </c>
    </row>
    <row r="74" s="7" customFormat="1" ht="16.5" customHeight="1">
      <c r="A74" s="7"/>
      <c r="B74" s="112"/>
      <c r="C74" s="113"/>
      <c r="D74" s="114" t="s">
        <v>138</v>
      </c>
      <c r="E74" s="114"/>
      <c r="F74" s="114"/>
      <c r="G74" s="114"/>
      <c r="H74" s="114"/>
      <c r="I74" s="115"/>
      <c r="J74" s="114" t="s">
        <v>139</v>
      </c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4"/>
      <c r="Z74" s="114"/>
      <c r="AA74" s="114"/>
      <c r="AB74" s="114"/>
      <c r="AC74" s="114"/>
      <c r="AD74" s="114"/>
      <c r="AE74" s="114"/>
      <c r="AF74" s="114"/>
      <c r="AG74" s="116">
        <f>ROUND(AG75+AG76,2)</f>
        <v>0</v>
      </c>
      <c r="AH74" s="115"/>
      <c r="AI74" s="115"/>
      <c r="AJ74" s="115"/>
      <c r="AK74" s="115"/>
      <c r="AL74" s="115"/>
      <c r="AM74" s="115"/>
      <c r="AN74" s="117">
        <f>SUM(AG74,AT74)</f>
        <v>0</v>
      </c>
      <c r="AO74" s="115"/>
      <c r="AP74" s="115"/>
      <c r="AQ74" s="118" t="s">
        <v>77</v>
      </c>
      <c r="AR74" s="119"/>
      <c r="AS74" s="120">
        <f>ROUND(AS75+AS76,2)</f>
        <v>0</v>
      </c>
      <c r="AT74" s="121">
        <f>ROUND(SUM(AV74:AW74),2)</f>
        <v>0</v>
      </c>
      <c r="AU74" s="122">
        <f>ROUND(AU75+AU76,5)</f>
        <v>0</v>
      </c>
      <c r="AV74" s="121">
        <f>ROUND(AZ74*L29,2)</f>
        <v>0</v>
      </c>
      <c r="AW74" s="121">
        <f>ROUND(BA74*L30,2)</f>
        <v>0</v>
      </c>
      <c r="AX74" s="121">
        <f>ROUND(BB74*L29,2)</f>
        <v>0</v>
      </c>
      <c r="AY74" s="121">
        <f>ROUND(BC74*L30,2)</f>
        <v>0</v>
      </c>
      <c r="AZ74" s="121">
        <f>ROUND(AZ75+AZ76,2)</f>
        <v>0</v>
      </c>
      <c r="BA74" s="121">
        <f>ROUND(BA75+BA76,2)</f>
        <v>0</v>
      </c>
      <c r="BB74" s="121">
        <f>ROUND(BB75+BB76,2)</f>
        <v>0</v>
      </c>
      <c r="BC74" s="121">
        <f>ROUND(BC75+BC76,2)</f>
        <v>0</v>
      </c>
      <c r="BD74" s="123">
        <f>ROUND(BD75+BD76,2)</f>
        <v>0</v>
      </c>
      <c r="BE74" s="7"/>
      <c r="BS74" s="124" t="s">
        <v>70</v>
      </c>
      <c r="BT74" s="124" t="s">
        <v>78</v>
      </c>
      <c r="BU74" s="124" t="s">
        <v>72</v>
      </c>
      <c r="BV74" s="124" t="s">
        <v>73</v>
      </c>
      <c r="BW74" s="124" t="s">
        <v>140</v>
      </c>
      <c r="BX74" s="124" t="s">
        <v>5</v>
      </c>
      <c r="CL74" s="124" t="s">
        <v>19</v>
      </c>
      <c r="CM74" s="124" t="s">
        <v>80</v>
      </c>
    </row>
    <row r="75" s="4" customFormat="1" ht="16.5" customHeight="1">
      <c r="A75" s="125" t="s">
        <v>81</v>
      </c>
      <c r="B75" s="64"/>
      <c r="C75" s="126"/>
      <c r="D75" s="126"/>
      <c r="E75" s="127" t="s">
        <v>141</v>
      </c>
      <c r="F75" s="127"/>
      <c r="G75" s="127"/>
      <c r="H75" s="127"/>
      <c r="I75" s="127"/>
      <c r="J75" s="126"/>
      <c r="K75" s="127" t="s">
        <v>142</v>
      </c>
      <c r="L75" s="127"/>
      <c r="M75" s="127"/>
      <c r="N75" s="127"/>
      <c r="O75" s="127"/>
      <c r="P75" s="127"/>
      <c r="Q75" s="127"/>
      <c r="R75" s="127"/>
      <c r="S75" s="127"/>
      <c r="T75" s="127"/>
      <c r="U75" s="127"/>
      <c r="V75" s="127"/>
      <c r="W75" s="127"/>
      <c r="X75" s="127"/>
      <c r="Y75" s="127"/>
      <c r="Z75" s="127"/>
      <c r="AA75" s="127"/>
      <c r="AB75" s="127"/>
      <c r="AC75" s="127"/>
      <c r="AD75" s="127"/>
      <c r="AE75" s="127"/>
      <c r="AF75" s="127"/>
      <c r="AG75" s="128">
        <f>'SO 04.1 - BK6 a BK5 - Výs...'!J32</f>
        <v>0</v>
      </c>
      <c r="AH75" s="126"/>
      <c r="AI75" s="126"/>
      <c r="AJ75" s="126"/>
      <c r="AK75" s="126"/>
      <c r="AL75" s="126"/>
      <c r="AM75" s="126"/>
      <c r="AN75" s="128">
        <f>SUM(AG75,AT75)</f>
        <v>0</v>
      </c>
      <c r="AO75" s="126"/>
      <c r="AP75" s="126"/>
      <c r="AQ75" s="129" t="s">
        <v>84</v>
      </c>
      <c r="AR75" s="66"/>
      <c r="AS75" s="130">
        <v>0</v>
      </c>
      <c r="AT75" s="131">
        <f>ROUND(SUM(AV75:AW75),2)</f>
        <v>0</v>
      </c>
      <c r="AU75" s="132">
        <f>'SO 04.1 - BK6 a BK5 - Výs...'!P90</f>
        <v>0</v>
      </c>
      <c r="AV75" s="131">
        <f>'SO 04.1 - BK6 a BK5 - Výs...'!J35</f>
        <v>0</v>
      </c>
      <c r="AW75" s="131">
        <f>'SO 04.1 - BK6 a BK5 - Výs...'!J36</f>
        <v>0</v>
      </c>
      <c r="AX75" s="131">
        <f>'SO 04.1 - BK6 a BK5 - Výs...'!J37</f>
        <v>0</v>
      </c>
      <c r="AY75" s="131">
        <f>'SO 04.1 - BK6 a BK5 - Výs...'!J38</f>
        <v>0</v>
      </c>
      <c r="AZ75" s="131">
        <f>'SO 04.1 - BK6 a BK5 - Výs...'!F35</f>
        <v>0</v>
      </c>
      <c r="BA75" s="131">
        <f>'SO 04.1 - BK6 a BK5 - Výs...'!F36</f>
        <v>0</v>
      </c>
      <c r="BB75" s="131">
        <f>'SO 04.1 - BK6 a BK5 - Výs...'!F37</f>
        <v>0</v>
      </c>
      <c r="BC75" s="131">
        <f>'SO 04.1 - BK6 a BK5 - Výs...'!F38</f>
        <v>0</v>
      </c>
      <c r="BD75" s="133">
        <f>'SO 04.1 - BK6 a BK5 - Výs...'!F39</f>
        <v>0</v>
      </c>
      <c r="BE75" s="4"/>
      <c r="BT75" s="134" t="s">
        <v>80</v>
      </c>
      <c r="BV75" s="134" t="s">
        <v>73</v>
      </c>
      <c r="BW75" s="134" t="s">
        <v>143</v>
      </c>
      <c r="BX75" s="134" t="s">
        <v>140</v>
      </c>
      <c r="CL75" s="134" t="s">
        <v>19</v>
      </c>
    </row>
    <row r="76" s="4" customFormat="1" ht="23.25" customHeight="1">
      <c r="A76" s="4"/>
      <c r="B76" s="64"/>
      <c r="C76" s="126"/>
      <c r="D76" s="126"/>
      <c r="E76" s="127" t="s">
        <v>144</v>
      </c>
      <c r="F76" s="127"/>
      <c r="G76" s="127"/>
      <c r="H76" s="127"/>
      <c r="I76" s="127"/>
      <c r="J76" s="126"/>
      <c r="K76" s="127" t="s">
        <v>145</v>
      </c>
      <c r="L76" s="127"/>
      <c r="M76" s="127"/>
      <c r="N76" s="127"/>
      <c r="O76" s="127"/>
      <c r="P76" s="127"/>
      <c r="Q76" s="127"/>
      <c r="R76" s="127"/>
      <c r="S76" s="127"/>
      <c r="T76" s="127"/>
      <c r="U76" s="127"/>
      <c r="V76" s="127"/>
      <c r="W76" s="127"/>
      <c r="X76" s="127"/>
      <c r="Y76" s="127"/>
      <c r="Z76" s="127"/>
      <c r="AA76" s="127"/>
      <c r="AB76" s="127"/>
      <c r="AC76" s="127"/>
      <c r="AD76" s="127"/>
      <c r="AE76" s="127"/>
      <c r="AF76" s="127"/>
      <c r="AG76" s="135">
        <f>ROUND(SUM(AG77:AG79),2)</f>
        <v>0</v>
      </c>
      <c r="AH76" s="126"/>
      <c r="AI76" s="126"/>
      <c r="AJ76" s="126"/>
      <c r="AK76" s="126"/>
      <c r="AL76" s="126"/>
      <c r="AM76" s="126"/>
      <c r="AN76" s="128">
        <f>SUM(AG76,AT76)</f>
        <v>0</v>
      </c>
      <c r="AO76" s="126"/>
      <c r="AP76" s="126"/>
      <c r="AQ76" s="129" t="s">
        <v>84</v>
      </c>
      <c r="AR76" s="66"/>
      <c r="AS76" s="130">
        <f>ROUND(SUM(AS77:AS79),2)</f>
        <v>0</v>
      </c>
      <c r="AT76" s="131">
        <f>ROUND(SUM(AV76:AW76),2)</f>
        <v>0</v>
      </c>
      <c r="AU76" s="132">
        <f>ROUND(SUM(AU77:AU79),5)</f>
        <v>0</v>
      </c>
      <c r="AV76" s="131">
        <f>ROUND(AZ76*L29,2)</f>
        <v>0</v>
      </c>
      <c r="AW76" s="131">
        <f>ROUND(BA76*L30,2)</f>
        <v>0</v>
      </c>
      <c r="AX76" s="131">
        <f>ROUND(BB76*L29,2)</f>
        <v>0</v>
      </c>
      <c r="AY76" s="131">
        <f>ROUND(BC76*L30,2)</f>
        <v>0</v>
      </c>
      <c r="AZ76" s="131">
        <f>ROUND(SUM(AZ77:AZ79),2)</f>
        <v>0</v>
      </c>
      <c r="BA76" s="131">
        <f>ROUND(SUM(BA77:BA79),2)</f>
        <v>0</v>
      </c>
      <c r="BB76" s="131">
        <f>ROUND(SUM(BB77:BB79),2)</f>
        <v>0</v>
      </c>
      <c r="BC76" s="131">
        <f>ROUND(SUM(BC77:BC79),2)</f>
        <v>0</v>
      </c>
      <c r="BD76" s="133">
        <f>ROUND(SUM(BD77:BD79),2)</f>
        <v>0</v>
      </c>
      <c r="BE76" s="4"/>
      <c r="BS76" s="134" t="s">
        <v>70</v>
      </c>
      <c r="BT76" s="134" t="s">
        <v>80</v>
      </c>
      <c r="BU76" s="134" t="s">
        <v>72</v>
      </c>
      <c r="BV76" s="134" t="s">
        <v>73</v>
      </c>
      <c r="BW76" s="134" t="s">
        <v>146</v>
      </c>
      <c r="BX76" s="134" t="s">
        <v>140</v>
      </c>
      <c r="CL76" s="134" t="s">
        <v>19</v>
      </c>
    </row>
    <row r="77" s="4" customFormat="1" ht="23.25" customHeight="1">
      <c r="A77" s="125" t="s">
        <v>81</v>
      </c>
      <c r="B77" s="64"/>
      <c r="C77" s="126"/>
      <c r="D77" s="126"/>
      <c r="E77" s="126"/>
      <c r="F77" s="127" t="s">
        <v>147</v>
      </c>
      <c r="G77" s="127"/>
      <c r="H77" s="127"/>
      <c r="I77" s="127"/>
      <c r="J77" s="127"/>
      <c r="K77" s="126"/>
      <c r="L77" s="127" t="s">
        <v>148</v>
      </c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  <c r="Z77" s="127"/>
      <c r="AA77" s="127"/>
      <c r="AB77" s="127"/>
      <c r="AC77" s="127"/>
      <c r="AD77" s="127"/>
      <c r="AE77" s="127"/>
      <c r="AF77" s="127"/>
      <c r="AG77" s="128">
        <f>'SO 04.2.1 - BK6 a BK5 - V...'!J34</f>
        <v>0</v>
      </c>
      <c r="AH77" s="126"/>
      <c r="AI77" s="126"/>
      <c r="AJ77" s="126"/>
      <c r="AK77" s="126"/>
      <c r="AL77" s="126"/>
      <c r="AM77" s="126"/>
      <c r="AN77" s="128">
        <f>SUM(AG77,AT77)</f>
        <v>0</v>
      </c>
      <c r="AO77" s="126"/>
      <c r="AP77" s="126"/>
      <c r="AQ77" s="129" t="s">
        <v>84</v>
      </c>
      <c r="AR77" s="66"/>
      <c r="AS77" s="130">
        <v>0</v>
      </c>
      <c r="AT77" s="131">
        <f>ROUND(SUM(AV77:AW77),2)</f>
        <v>0</v>
      </c>
      <c r="AU77" s="132">
        <f>'SO 04.2.1 - BK6 a BK5 - V...'!P93</f>
        <v>0</v>
      </c>
      <c r="AV77" s="131">
        <f>'SO 04.2.1 - BK6 a BK5 - V...'!J37</f>
        <v>0</v>
      </c>
      <c r="AW77" s="131">
        <f>'SO 04.2.1 - BK6 a BK5 - V...'!J38</f>
        <v>0</v>
      </c>
      <c r="AX77" s="131">
        <f>'SO 04.2.1 - BK6 a BK5 - V...'!J39</f>
        <v>0</v>
      </c>
      <c r="AY77" s="131">
        <f>'SO 04.2.1 - BK6 a BK5 - V...'!J40</f>
        <v>0</v>
      </c>
      <c r="AZ77" s="131">
        <f>'SO 04.2.1 - BK6 a BK5 - V...'!F37</f>
        <v>0</v>
      </c>
      <c r="BA77" s="131">
        <f>'SO 04.2.1 - BK6 a BK5 - V...'!F38</f>
        <v>0</v>
      </c>
      <c r="BB77" s="131">
        <f>'SO 04.2.1 - BK6 a BK5 - V...'!F39</f>
        <v>0</v>
      </c>
      <c r="BC77" s="131">
        <f>'SO 04.2.1 - BK6 a BK5 - V...'!F40</f>
        <v>0</v>
      </c>
      <c r="BD77" s="133">
        <f>'SO 04.2.1 - BK6 a BK5 - V...'!F41</f>
        <v>0</v>
      </c>
      <c r="BE77" s="4"/>
      <c r="BT77" s="134" t="s">
        <v>91</v>
      </c>
      <c r="BV77" s="134" t="s">
        <v>73</v>
      </c>
      <c r="BW77" s="134" t="s">
        <v>149</v>
      </c>
      <c r="BX77" s="134" t="s">
        <v>146</v>
      </c>
      <c r="CL77" s="134" t="s">
        <v>19</v>
      </c>
    </row>
    <row r="78" s="4" customFormat="1" ht="23.25" customHeight="1">
      <c r="A78" s="125" t="s">
        <v>81</v>
      </c>
      <c r="B78" s="64"/>
      <c r="C78" s="126"/>
      <c r="D78" s="126"/>
      <c r="E78" s="126"/>
      <c r="F78" s="127" t="s">
        <v>150</v>
      </c>
      <c r="G78" s="127"/>
      <c r="H78" s="127"/>
      <c r="I78" s="127"/>
      <c r="J78" s="127"/>
      <c r="K78" s="126"/>
      <c r="L78" s="127" t="s">
        <v>151</v>
      </c>
      <c r="M78" s="127"/>
      <c r="N78" s="127"/>
      <c r="O78" s="127"/>
      <c r="P78" s="127"/>
      <c r="Q78" s="127"/>
      <c r="R78" s="127"/>
      <c r="S78" s="127"/>
      <c r="T78" s="127"/>
      <c r="U78" s="127"/>
      <c r="V78" s="127"/>
      <c r="W78" s="127"/>
      <c r="X78" s="127"/>
      <c r="Y78" s="127"/>
      <c r="Z78" s="127"/>
      <c r="AA78" s="127"/>
      <c r="AB78" s="127"/>
      <c r="AC78" s="127"/>
      <c r="AD78" s="127"/>
      <c r="AE78" s="127"/>
      <c r="AF78" s="127"/>
      <c r="AG78" s="128">
        <f>'SO 04.2.2 - BK6 a BK5 - V...'!J34</f>
        <v>0</v>
      </c>
      <c r="AH78" s="126"/>
      <c r="AI78" s="126"/>
      <c r="AJ78" s="126"/>
      <c r="AK78" s="126"/>
      <c r="AL78" s="126"/>
      <c r="AM78" s="126"/>
      <c r="AN78" s="128">
        <f>SUM(AG78,AT78)</f>
        <v>0</v>
      </c>
      <c r="AO78" s="126"/>
      <c r="AP78" s="126"/>
      <c r="AQ78" s="129" t="s">
        <v>84</v>
      </c>
      <c r="AR78" s="66"/>
      <c r="AS78" s="130">
        <v>0</v>
      </c>
      <c r="AT78" s="131">
        <f>ROUND(SUM(AV78:AW78),2)</f>
        <v>0</v>
      </c>
      <c r="AU78" s="132">
        <f>'SO 04.2.2 - BK6 a BK5 - V...'!P93</f>
        <v>0</v>
      </c>
      <c r="AV78" s="131">
        <f>'SO 04.2.2 - BK6 a BK5 - V...'!J37</f>
        <v>0</v>
      </c>
      <c r="AW78" s="131">
        <f>'SO 04.2.2 - BK6 a BK5 - V...'!J38</f>
        <v>0</v>
      </c>
      <c r="AX78" s="131">
        <f>'SO 04.2.2 - BK6 a BK5 - V...'!J39</f>
        <v>0</v>
      </c>
      <c r="AY78" s="131">
        <f>'SO 04.2.2 - BK6 a BK5 - V...'!J40</f>
        <v>0</v>
      </c>
      <c r="AZ78" s="131">
        <f>'SO 04.2.2 - BK6 a BK5 - V...'!F37</f>
        <v>0</v>
      </c>
      <c r="BA78" s="131">
        <f>'SO 04.2.2 - BK6 a BK5 - V...'!F38</f>
        <v>0</v>
      </c>
      <c r="BB78" s="131">
        <f>'SO 04.2.2 - BK6 a BK5 - V...'!F39</f>
        <v>0</v>
      </c>
      <c r="BC78" s="131">
        <f>'SO 04.2.2 - BK6 a BK5 - V...'!F40</f>
        <v>0</v>
      </c>
      <c r="BD78" s="133">
        <f>'SO 04.2.2 - BK6 a BK5 - V...'!F41</f>
        <v>0</v>
      </c>
      <c r="BE78" s="4"/>
      <c r="BT78" s="134" t="s">
        <v>91</v>
      </c>
      <c r="BV78" s="134" t="s">
        <v>73</v>
      </c>
      <c r="BW78" s="134" t="s">
        <v>152</v>
      </c>
      <c r="BX78" s="134" t="s">
        <v>146</v>
      </c>
      <c r="CL78" s="134" t="s">
        <v>19</v>
      </c>
    </row>
    <row r="79" s="4" customFormat="1" ht="23.25" customHeight="1">
      <c r="A79" s="125" t="s">
        <v>81</v>
      </c>
      <c r="B79" s="64"/>
      <c r="C79" s="126"/>
      <c r="D79" s="126"/>
      <c r="E79" s="126"/>
      <c r="F79" s="127" t="s">
        <v>153</v>
      </c>
      <c r="G79" s="127"/>
      <c r="H79" s="127"/>
      <c r="I79" s="127"/>
      <c r="J79" s="127"/>
      <c r="K79" s="126"/>
      <c r="L79" s="127" t="s">
        <v>154</v>
      </c>
      <c r="M79" s="127"/>
      <c r="N79" s="127"/>
      <c r="O79" s="127"/>
      <c r="P79" s="127"/>
      <c r="Q79" s="127"/>
      <c r="R79" s="127"/>
      <c r="S79" s="127"/>
      <c r="T79" s="127"/>
      <c r="U79" s="127"/>
      <c r="V79" s="127"/>
      <c r="W79" s="127"/>
      <c r="X79" s="127"/>
      <c r="Y79" s="127"/>
      <c r="Z79" s="127"/>
      <c r="AA79" s="127"/>
      <c r="AB79" s="127"/>
      <c r="AC79" s="127"/>
      <c r="AD79" s="127"/>
      <c r="AE79" s="127"/>
      <c r="AF79" s="127"/>
      <c r="AG79" s="128">
        <f>'SO 04.4.3 - BK6 a BK5 - V...'!J34</f>
        <v>0</v>
      </c>
      <c r="AH79" s="126"/>
      <c r="AI79" s="126"/>
      <c r="AJ79" s="126"/>
      <c r="AK79" s="126"/>
      <c r="AL79" s="126"/>
      <c r="AM79" s="126"/>
      <c r="AN79" s="128">
        <f>SUM(AG79,AT79)</f>
        <v>0</v>
      </c>
      <c r="AO79" s="126"/>
      <c r="AP79" s="126"/>
      <c r="AQ79" s="129" t="s">
        <v>84</v>
      </c>
      <c r="AR79" s="66"/>
      <c r="AS79" s="130">
        <v>0</v>
      </c>
      <c r="AT79" s="131">
        <f>ROUND(SUM(AV79:AW79),2)</f>
        <v>0</v>
      </c>
      <c r="AU79" s="132">
        <f>'SO 04.4.3 - BK6 a BK5 - V...'!P93</f>
        <v>0</v>
      </c>
      <c r="AV79" s="131">
        <f>'SO 04.4.3 - BK6 a BK5 - V...'!J37</f>
        <v>0</v>
      </c>
      <c r="AW79" s="131">
        <f>'SO 04.4.3 - BK6 a BK5 - V...'!J38</f>
        <v>0</v>
      </c>
      <c r="AX79" s="131">
        <f>'SO 04.4.3 - BK6 a BK5 - V...'!J39</f>
        <v>0</v>
      </c>
      <c r="AY79" s="131">
        <f>'SO 04.4.3 - BK6 a BK5 - V...'!J40</f>
        <v>0</v>
      </c>
      <c r="AZ79" s="131">
        <f>'SO 04.4.3 - BK6 a BK5 - V...'!F37</f>
        <v>0</v>
      </c>
      <c r="BA79" s="131">
        <f>'SO 04.4.3 - BK6 a BK5 - V...'!F38</f>
        <v>0</v>
      </c>
      <c r="BB79" s="131">
        <f>'SO 04.4.3 - BK6 a BK5 - V...'!F39</f>
        <v>0</v>
      </c>
      <c r="BC79" s="131">
        <f>'SO 04.4.3 - BK6 a BK5 - V...'!F40</f>
        <v>0</v>
      </c>
      <c r="BD79" s="133">
        <f>'SO 04.4.3 - BK6 a BK5 - V...'!F41</f>
        <v>0</v>
      </c>
      <c r="BE79" s="4"/>
      <c r="BT79" s="134" t="s">
        <v>91</v>
      </c>
      <c r="BV79" s="134" t="s">
        <v>73</v>
      </c>
      <c r="BW79" s="134" t="s">
        <v>155</v>
      </c>
      <c r="BX79" s="134" t="s">
        <v>146</v>
      </c>
      <c r="CL79" s="134" t="s">
        <v>19</v>
      </c>
    </row>
    <row r="80" s="7" customFormat="1" ht="37.5" customHeight="1">
      <c r="A80" s="125" t="s">
        <v>81</v>
      </c>
      <c r="B80" s="112"/>
      <c r="C80" s="113"/>
      <c r="D80" s="114" t="s">
        <v>156</v>
      </c>
      <c r="E80" s="114"/>
      <c r="F80" s="114"/>
      <c r="G80" s="114"/>
      <c r="H80" s="114"/>
      <c r="I80" s="115"/>
      <c r="J80" s="114" t="s">
        <v>157</v>
      </c>
      <c r="K80" s="114"/>
      <c r="L80" s="114"/>
      <c r="M80" s="114"/>
      <c r="N80" s="114"/>
      <c r="O80" s="114"/>
      <c r="P80" s="114"/>
      <c r="Q80" s="114"/>
      <c r="R80" s="114"/>
      <c r="S80" s="114"/>
      <c r="T80" s="114"/>
      <c r="U80" s="114"/>
      <c r="V80" s="114"/>
      <c r="W80" s="114"/>
      <c r="X80" s="114"/>
      <c r="Y80" s="114"/>
      <c r="Z80" s="114"/>
      <c r="AA80" s="114"/>
      <c r="AB80" s="114"/>
      <c r="AC80" s="114"/>
      <c r="AD80" s="114"/>
      <c r="AE80" s="114"/>
      <c r="AF80" s="114"/>
      <c r="AG80" s="117">
        <f>'VRN - Výsadby - Vedlejší ...'!J30</f>
        <v>0</v>
      </c>
      <c r="AH80" s="115"/>
      <c r="AI80" s="115"/>
      <c r="AJ80" s="115"/>
      <c r="AK80" s="115"/>
      <c r="AL80" s="115"/>
      <c r="AM80" s="115"/>
      <c r="AN80" s="117">
        <f>SUM(AG80,AT80)</f>
        <v>0</v>
      </c>
      <c r="AO80" s="115"/>
      <c r="AP80" s="115"/>
      <c r="AQ80" s="118" t="s">
        <v>77</v>
      </c>
      <c r="AR80" s="119"/>
      <c r="AS80" s="136">
        <v>0</v>
      </c>
      <c r="AT80" s="137">
        <f>ROUND(SUM(AV80:AW80),2)</f>
        <v>0</v>
      </c>
      <c r="AU80" s="138">
        <f>'VRN - Výsadby - Vedlejší ...'!P81</f>
        <v>0</v>
      </c>
      <c r="AV80" s="137">
        <f>'VRN - Výsadby - Vedlejší ...'!J33</f>
        <v>0</v>
      </c>
      <c r="AW80" s="137">
        <f>'VRN - Výsadby - Vedlejší ...'!J34</f>
        <v>0</v>
      </c>
      <c r="AX80" s="137">
        <f>'VRN - Výsadby - Vedlejší ...'!J35</f>
        <v>0</v>
      </c>
      <c r="AY80" s="137">
        <f>'VRN - Výsadby - Vedlejší ...'!J36</f>
        <v>0</v>
      </c>
      <c r="AZ80" s="137">
        <f>'VRN - Výsadby - Vedlejší ...'!F33</f>
        <v>0</v>
      </c>
      <c r="BA80" s="137">
        <f>'VRN - Výsadby - Vedlejší ...'!F34</f>
        <v>0</v>
      </c>
      <c r="BB80" s="137">
        <f>'VRN - Výsadby - Vedlejší ...'!F35</f>
        <v>0</v>
      </c>
      <c r="BC80" s="137">
        <f>'VRN - Výsadby - Vedlejší ...'!F36</f>
        <v>0</v>
      </c>
      <c r="BD80" s="139">
        <f>'VRN - Výsadby - Vedlejší ...'!F37</f>
        <v>0</v>
      </c>
      <c r="BE80" s="7"/>
      <c r="BT80" s="124" t="s">
        <v>78</v>
      </c>
      <c r="BV80" s="124" t="s">
        <v>73</v>
      </c>
      <c r="BW80" s="124" t="s">
        <v>158</v>
      </c>
      <c r="BX80" s="124" t="s">
        <v>5</v>
      </c>
      <c r="CL80" s="124" t="s">
        <v>19</v>
      </c>
      <c r="CM80" s="124" t="s">
        <v>80</v>
      </c>
    </row>
    <row r="81" s="2" customFormat="1" ht="30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45"/>
      <c r="AS81" s="39"/>
      <c r="AT81" s="39"/>
      <c r="AU81" s="39"/>
      <c r="AV81" s="39"/>
      <c r="AW81" s="39"/>
      <c r="AX81" s="39"/>
      <c r="AY81" s="39"/>
      <c r="AZ81" s="39"/>
      <c r="BA81" s="39"/>
      <c r="BB81" s="39"/>
      <c r="BC81" s="39"/>
      <c r="BD81" s="39"/>
      <c r="BE81" s="39"/>
    </row>
    <row r="82" s="2" customFormat="1" ht="6.96" customHeight="1">
      <c r="A82" s="39"/>
      <c r="B82" s="60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  <c r="AM82" s="61"/>
      <c r="AN82" s="61"/>
      <c r="AO82" s="61"/>
      <c r="AP82" s="61"/>
      <c r="AQ82" s="61"/>
      <c r="AR82" s="45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</row>
  </sheetData>
  <sheetProtection sheet="1" formatColumns="0" formatRows="0" objects="1" scenarios="1" spinCount="100000" saltValue="IXNCbBJsG2tTAcEJmGmXe5a3EOQRjSFYeChAiUfOhU8cI2wmRo1IvGhz6XcTo6P1fmlM4KIXitg1HAl7R1azWA==" hashValue="qc+9xXjCAiAPSC0Yl1RxdddeyB8i/TRswbNNadRQGfgwxMuohSVjqehntovfr4axUTZuem/buFcYcPGK89ODsQ==" algorithmName="SHA-512" password="CC35"/>
  <mergeCells count="142">
    <mergeCell ref="L64:AF64"/>
    <mergeCell ref="F64:J64"/>
    <mergeCell ref="G65:K65"/>
    <mergeCell ref="M65:AF65"/>
    <mergeCell ref="M66:AF66"/>
    <mergeCell ref="G66:K66"/>
    <mergeCell ref="G67:K67"/>
    <mergeCell ref="M67:AF67"/>
    <mergeCell ref="D68:H68"/>
    <mergeCell ref="J68:AF68"/>
    <mergeCell ref="K69:AF69"/>
    <mergeCell ref="E69:I69"/>
    <mergeCell ref="E70:I70"/>
    <mergeCell ref="K70:AF70"/>
    <mergeCell ref="L71:AF71"/>
    <mergeCell ref="F71:J71"/>
    <mergeCell ref="L72:AF72"/>
    <mergeCell ref="F72:J72"/>
    <mergeCell ref="L73:AF73"/>
    <mergeCell ref="F73:J73"/>
    <mergeCell ref="J74:AF74"/>
    <mergeCell ref="D74:H74"/>
    <mergeCell ref="K75:AF75"/>
    <mergeCell ref="E75:I75"/>
    <mergeCell ref="E76:I76"/>
    <mergeCell ref="K76:AF76"/>
    <mergeCell ref="F77:J77"/>
    <mergeCell ref="L77:AF77"/>
    <mergeCell ref="L78:AF78"/>
    <mergeCell ref="F78:J78"/>
    <mergeCell ref="F79:J79"/>
    <mergeCell ref="L79:AF79"/>
    <mergeCell ref="D80:H80"/>
    <mergeCell ref="J80:AF80"/>
    <mergeCell ref="AN61:AP61"/>
    <mergeCell ref="AG61:AM61"/>
    <mergeCell ref="AN62:AP62"/>
    <mergeCell ref="AG62:AM62"/>
    <mergeCell ref="AG63:AM63"/>
    <mergeCell ref="AN63:AP63"/>
    <mergeCell ref="AN64:AP64"/>
    <mergeCell ref="AG64:AM64"/>
    <mergeCell ref="AN65:AP65"/>
    <mergeCell ref="AG65:AM65"/>
    <mergeCell ref="AN66:AP66"/>
    <mergeCell ref="AG66:AM66"/>
    <mergeCell ref="AG67:AM67"/>
    <mergeCell ref="AN67:AP67"/>
    <mergeCell ref="AN68:AP68"/>
    <mergeCell ref="AG68:AM68"/>
    <mergeCell ref="AN69:AP69"/>
    <mergeCell ref="AG69:AM69"/>
    <mergeCell ref="AG70:AM70"/>
    <mergeCell ref="AN70:AP70"/>
    <mergeCell ref="AG71:AM71"/>
    <mergeCell ref="AN71:AP71"/>
    <mergeCell ref="AG72:AM72"/>
    <mergeCell ref="AN72:AP72"/>
    <mergeCell ref="AG73:AM73"/>
    <mergeCell ref="AN73:AP73"/>
    <mergeCell ref="AN74:AP74"/>
    <mergeCell ref="AG74:AM74"/>
    <mergeCell ref="AG75:AM75"/>
    <mergeCell ref="AN75:AP75"/>
    <mergeCell ref="AN76:AP76"/>
    <mergeCell ref="AG76:AM76"/>
    <mergeCell ref="AN77:AP77"/>
    <mergeCell ref="AG77:AM77"/>
    <mergeCell ref="AN78:AP78"/>
    <mergeCell ref="AG78:AM78"/>
    <mergeCell ref="AN79:AP79"/>
    <mergeCell ref="AG79:AM79"/>
    <mergeCell ref="AN80:AP80"/>
    <mergeCell ref="AG80:AM80"/>
    <mergeCell ref="L45:AO45"/>
    <mergeCell ref="C52:G52"/>
    <mergeCell ref="I52:AF52"/>
    <mergeCell ref="D55:H55"/>
    <mergeCell ref="J55:AF55"/>
    <mergeCell ref="K56:AF56"/>
    <mergeCell ref="E56:I56"/>
    <mergeCell ref="E57:I57"/>
    <mergeCell ref="K57:AF57"/>
    <mergeCell ref="L58:AF58"/>
    <mergeCell ref="F58:J58"/>
    <mergeCell ref="F59:J59"/>
    <mergeCell ref="L59:AF59"/>
    <mergeCell ref="L60:AF60"/>
    <mergeCell ref="F60:J60"/>
    <mergeCell ref="J61:AF61"/>
    <mergeCell ref="D61:H61"/>
    <mergeCell ref="E62:I62"/>
    <mergeCell ref="K62:AF62"/>
    <mergeCell ref="F63:J63"/>
    <mergeCell ref="L63:AF63"/>
    <mergeCell ref="AM47:AN47"/>
    <mergeCell ref="AM49:AP49"/>
    <mergeCell ref="AS49:AT51"/>
    <mergeCell ref="AM50:AP50"/>
    <mergeCell ref="AG52:AM52"/>
    <mergeCell ref="AN52:AP52"/>
    <mergeCell ref="AN55:AP55"/>
    <mergeCell ref="AG55:AM55"/>
    <mergeCell ref="AG56:AM56"/>
    <mergeCell ref="AN56:AP56"/>
    <mergeCell ref="AG57:AM57"/>
    <mergeCell ref="AN57:AP57"/>
    <mergeCell ref="AN58:AP58"/>
    <mergeCell ref="AG58:AM58"/>
    <mergeCell ref="AG59:AM59"/>
    <mergeCell ref="AN59:AP59"/>
    <mergeCell ref="AG60:AM60"/>
    <mergeCell ref="AN60:AP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 01.1 - BC3 - Výsadba d...'!C2" display="/"/>
    <hyperlink ref="A58" location="'SO 01.2.1 - BC3 - Výsadba...'!C2" display="/"/>
    <hyperlink ref="A59" location="'SO1.2.2 - BC3 - Výsadba d...'!C2" display="/"/>
    <hyperlink ref="A60" location="'SO1.2.3 - BC3 - Výsadba d...'!C2" display="/"/>
    <hyperlink ref="A63" location="'SO 02.3.1 - BC5 - Výsadba...'!C2" display="/"/>
    <hyperlink ref="A65" location="'SO 02.3.2.1 - BC5 - Výsad...'!C2" display="/"/>
    <hyperlink ref="A66" location="'SO 02.3.2.2 - BC5 - Výsad...'!C2" display="/"/>
    <hyperlink ref="A67" location="'SO 02.3.2.3 - BC5 - Výsad...'!C2" display="/"/>
    <hyperlink ref="A69" location="'SO 03.1 - BK4 - Výsadba d...'!C2" display="/"/>
    <hyperlink ref="A71" location="'SO 3.2.1 - BK4 - Výsadba ...'!C2" display="/"/>
    <hyperlink ref="A72" location="'SO 03.2.2 - BK4 - Výsadba...'!C2" display="/"/>
    <hyperlink ref="A73" location="'SO 03.2.3 - BK4 - Výsadba...'!C2" display="/"/>
    <hyperlink ref="A75" location="'SO 04.1 - BK6 a BK5 - Výs...'!C2" display="/"/>
    <hyperlink ref="A77" location="'SO 04.2.1 - BK6 a BK5 - V...'!C2" display="/"/>
    <hyperlink ref="A78" location="'SO 04.2.2 - BK6 a BK5 - V...'!C2" display="/"/>
    <hyperlink ref="A79" location="'SO 04.4.3 - BK6 a BK5 - V...'!C2" display="/"/>
    <hyperlink ref="A80" location="'VRN - Výsadby - Vedlejš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80</v>
      </c>
    </row>
    <row r="4" s="1" customFormat="1" ht="24.96" customHeight="1">
      <c r="B4" s="21"/>
      <c r="D4" s="142" t="s">
        <v>159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Biocentrum BC3, BC5 a biokoridory, k. ú. Moutnice</v>
      </c>
      <c r="F7" s="144"/>
      <c r="G7" s="144"/>
      <c r="H7" s="144"/>
      <c r="L7" s="21"/>
    </row>
    <row r="8" s="1" customFormat="1" ht="12" customHeight="1">
      <c r="B8" s="21"/>
      <c r="D8" s="144" t="s">
        <v>160</v>
      </c>
      <c r="L8" s="21"/>
    </row>
    <row r="9" s="2" customFormat="1" ht="16.5" customHeight="1">
      <c r="A9" s="39"/>
      <c r="B9" s="45"/>
      <c r="C9" s="39"/>
      <c r="D9" s="39"/>
      <c r="E9" s="145" t="s">
        <v>655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162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656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27</v>
      </c>
      <c r="G14" s="39"/>
      <c r="H14" s="39"/>
      <c r="I14" s="144" t="s">
        <v>23</v>
      </c>
      <c r="J14" s="148" t="str">
        <f>'Rekapitulace stavby'!AN8</f>
        <v>15. 4. 2022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tr">
        <f>IF('Rekapitulace stavby'!AN10="","",'Rekapitulace stavby'!AN10)</f>
        <v/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4" t="s">
        <v>28</v>
      </c>
      <c r="J17" s="134" t="str">
        <f>IF('Rekapitulace stavby'!AN11="","",'Rekapitulace stavby'!AN11)</f>
        <v/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tr">
        <f>IF('Rekapitulace stavby'!AN16="","",'Rekapitulace stavby'!AN16)</f>
        <v/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4" t="s">
        <v>28</v>
      </c>
      <c r="J23" s="134" t="str">
        <f>IF('Rekapitulace stavby'!AN17="","",'Rekapitulace stavby'!AN17)</f>
        <v/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33</v>
      </c>
      <c r="E25" s="39"/>
      <c r="F25" s="39"/>
      <c r="G25" s="39"/>
      <c r="H25" s="39"/>
      <c r="I25" s="144" t="s">
        <v>26</v>
      </c>
      <c r="J25" s="134" t="str">
        <f>IF('Rekapitulace stavby'!AN19="","",'Rekapitulace stavby'!AN19)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VZD INVEST, s.r.o.</v>
      </c>
      <c r="F26" s="39"/>
      <c r="G26" s="39"/>
      <c r="H26" s="39"/>
      <c r="I26" s="144" t="s">
        <v>28</v>
      </c>
      <c r="J26" s="134" t="str">
        <f>IF('Rekapitulace stavby'!AN20="","",'Rekapitulace stavby'!AN20)</f>
        <v/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35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37</v>
      </c>
      <c r="E32" s="39"/>
      <c r="F32" s="39"/>
      <c r="G32" s="39"/>
      <c r="H32" s="39"/>
      <c r="I32" s="39"/>
      <c r="J32" s="155">
        <f>ROUND(J90,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39</v>
      </c>
      <c r="G34" s="39"/>
      <c r="H34" s="39"/>
      <c r="I34" s="156" t="s">
        <v>38</v>
      </c>
      <c r="J34" s="156" t="s">
        <v>40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41</v>
      </c>
      <c r="E35" s="144" t="s">
        <v>42</v>
      </c>
      <c r="F35" s="158">
        <f>ROUND((SUM(BE90:BE209)),  2)</f>
        <v>0</v>
      </c>
      <c r="G35" s="39"/>
      <c r="H35" s="39"/>
      <c r="I35" s="159">
        <v>0.20999999999999999</v>
      </c>
      <c r="J35" s="158">
        <f>ROUND(((SUM(BE90:BE209))*I35),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43</v>
      </c>
      <c r="F36" s="158">
        <f>ROUND((SUM(BF90:BF209)),  2)</f>
        <v>0</v>
      </c>
      <c r="G36" s="39"/>
      <c r="H36" s="39"/>
      <c r="I36" s="159">
        <v>0.14999999999999999</v>
      </c>
      <c r="J36" s="158">
        <f>ROUND(((SUM(BF90:BF209))*I36),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44</v>
      </c>
      <c r="F37" s="158">
        <f>ROUND((SUM(BG90:BG209)),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45</v>
      </c>
      <c r="F38" s="158">
        <f>ROUND((SUM(BH90:BH209)),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46</v>
      </c>
      <c r="F39" s="158">
        <f>ROUND((SUM(BI90:BI209)),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164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Biocentrum BC3, BC5 a biokoridory, k. ú. Moutnice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160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655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162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03.1 - BK4 - Výsadba dřevin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15. 4. 2022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31</v>
      </c>
      <c r="J58" s="37" t="str">
        <f>E23</f>
        <v xml:space="preserve"> 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33</v>
      </c>
      <c r="J59" s="37" t="str">
        <f>E26</f>
        <v>VZD INVEST, s.r.o.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165</v>
      </c>
      <c r="D61" s="173"/>
      <c r="E61" s="173"/>
      <c r="F61" s="173"/>
      <c r="G61" s="173"/>
      <c r="H61" s="173"/>
      <c r="I61" s="173"/>
      <c r="J61" s="174" t="s">
        <v>166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69</v>
      </c>
      <c r="D63" s="41"/>
      <c r="E63" s="41"/>
      <c r="F63" s="41"/>
      <c r="G63" s="41"/>
      <c r="H63" s="41"/>
      <c r="I63" s="41"/>
      <c r="J63" s="103">
        <f>J90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167</v>
      </c>
    </row>
    <row r="64" s="9" customFormat="1" ht="24.96" customHeight="1">
      <c r="A64" s="9"/>
      <c r="B64" s="176"/>
      <c r="C64" s="177"/>
      <c r="D64" s="178" t="s">
        <v>168</v>
      </c>
      <c r="E64" s="179"/>
      <c r="F64" s="179"/>
      <c r="G64" s="179"/>
      <c r="H64" s="179"/>
      <c r="I64" s="179"/>
      <c r="J64" s="180">
        <f>J91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657</v>
      </c>
      <c r="E65" s="179"/>
      <c r="F65" s="179"/>
      <c r="G65" s="179"/>
      <c r="H65" s="179"/>
      <c r="I65" s="179"/>
      <c r="J65" s="180">
        <f>J181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170</v>
      </c>
      <c r="E66" s="179"/>
      <c r="F66" s="179"/>
      <c r="G66" s="179"/>
      <c r="H66" s="179"/>
      <c r="I66" s="179"/>
      <c r="J66" s="180">
        <f>J184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6"/>
      <c r="D67" s="183" t="s">
        <v>171</v>
      </c>
      <c r="E67" s="184"/>
      <c r="F67" s="184"/>
      <c r="G67" s="184"/>
      <c r="H67" s="184"/>
      <c r="I67" s="184"/>
      <c r="J67" s="185">
        <f>J202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172</v>
      </c>
      <c r="E68" s="184"/>
      <c r="F68" s="184"/>
      <c r="G68" s="184"/>
      <c r="H68" s="184"/>
      <c r="I68" s="184"/>
      <c r="J68" s="185">
        <f>J207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173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1" t="str">
        <f>E7</f>
        <v>Biocentrum BC3, BC5 a biokoridory, k. ú. Moutnice</v>
      </c>
      <c r="F78" s="33"/>
      <c r="G78" s="33"/>
      <c r="H78" s="33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160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1" t="s">
        <v>655</v>
      </c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162</v>
      </c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E11</f>
        <v>SO 03.1 - BK4 - Výsadba dřevin</v>
      </c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F14</f>
        <v xml:space="preserve"> </v>
      </c>
      <c r="G84" s="41"/>
      <c r="H84" s="41"/>
      <c r="I84" s="33" t="s">
        <v>23</v>
      </c>
      <c r="J84" s="73" t="str">
        <f>IF(J14="","",J14)</f>
        <v>15. 4. 2022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E17</f>
        <v xml:space="preserve"> </v>
      </c>
      <c r="G86" s="41"/>
      <c r="H86" s="41"/>
      <c r="I86" s="33" t="s">
        <v>31</v>
      </c>
      <c r="J86" s="37" t="str">
        <f>E23</f>
        <v xml:space="preserve"> </v>
      </c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29</v>
      </c>
      <c r="D87" s="41"/>
      <c r="E87" s="41"/>
      <c r="F87" s="28" t="str">
        <f>IF(E20="","",E20)</f>
        <v>Vyplň údaj</v>
      </c>
      <c r="G87" s="41"/>
      <c r="H87" s="41"/>
      <c r="I87" s="33" t="s">
        <v>33</v>
      </c>
      <c r="J87" s="37" t="str">
        <f>E26</f>
        <v>VZD INVEST, s.r.o.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7"/>
      <c r="B89" s="188"/>
      <c r="C89" s="189" t="s">
        <v>174</v>
      </c>
      <c r="D89" s="190" t="s">
        <v>56</v>
      </c>
      <c r="E89" s="190" t="s">
        <v>52</v>
      </c>
      <c r="F89" s="190" t="s">
        <v>53</v>
      </c>
      <c r="G89" s="190" t="s">
        <v>175</v>
      </c>
      <c r="H89" s="190" t="s">
        <v>176</v>
      </c>
      <c r="I89" s="190" t="s">
        <v>177</v>
      </c>
      <c r="J89" s="190" t="s">
        <v>166</v>
      </c>
      <c r="K89" s="191" t="s">
        <v>178</v>
      </c>
      <c r="L89" s="192"/>
      <c r="M89" s="93" t="s">
        <v>19</v>
      </c>
      <c r="N89" s="94" t="s">
        <v>41</v>
      </c>
      <c r="O89" s="94" t="s">
        <v>179</v>
      </c>
      <c r="P89" s="94" t="s">
        <v>180</v>
      </c>
      <c r="Q89" s="94" t="s">
        <v>181</v>
      </c>
      <c r="R89" s="94" t="s">
        <v>182</v>
      </c>
      <c r="S89" s="94" t="s">
        <v>183</v>
      </c>
      <c r="T89" s="95" t="s">
        <v>184</v>
      </c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="2" customFormat="1" ht="22.8" customHeight="1">
      <c r="A90" s="39"/>
      <c r="B90" s="40"/>
      <c r="C90" s="100" t="s">
        <v>185</v>
      </c>
      <c r="D90" s="41"/>
      <c r="E90" s="41"/>
      <c r="F90" s="41"/>
      <c r="G90" s="41"/>
      <c r="H90" s="41"/>
      <c r="I90" s="41"/>
      <c r="J90" s="193">
        <f>BK90</f>
        <v>0</v>
      </c>
      <c r="K90" s="41"/>
      <c r="L90" s="45"/>
      <c r="M90" s="96"/>
      <c r="N90" s="194"/>
      <c r="O90" s="97"/>
      <c r="P90" s="195">
        <f>P91+P181+P184</f>
        <v>0</v>
      </c>
      <c r="Q90" s="97"/>
      <c r="R90" s="195">
        <f>R91+R181+R184</f>
        <v>131.53741100000002</v>
      </c>
      <c r="S90" s="97"/>
      <c r="T90" s="196">
        <f>T91+T181+T184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70</v>
      </c>
      <c r="AU90" s="18" t="s">
        <v>167</v>
      </c>
      <c r="BK90" s="197">
        <f>BK91+BK181+BK184</f>
        <v>0</v>
      </c>
    </row>
    <row r="91" s="12" customFormat="1" ht="25.92" customHeight="1">
      <c r="A91" s="12"/>
      <c r="B91" s="198"/>
      <c r="C91" s="199"/>
      <c r="D91" s="200" t="s">
        <v>70</v>
      </c>
      <c r="E91" s="201" t="s">
        <v>78</v>
      </c>
      <c r="F91" s="201" t="s">
        <v>186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SUM(P92:P180)</f>
        <v>0</v>
      </c>
      <c r="Q91" s="206"/>
      <c r="R91" s="207">
        <f>SUM(R92:R180)</f>
        <v>78.877411000000009</v>
      </c>
      <c r="S91" s="206"/>
      <c r="T91" s="208">
        <f>SUM(T92:T180)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78</v>
      </c>
      <c r="AT91" s="210" t="s">
        <v>70</v>
      </c>
      <c r="AU91" s="210" t="s">
        <v>71</v>
      </c>
      <c r="AY91" s="209" t="s">
        <v>187</v>
      </c>
      <c r="BK91" s="211">
        <f>SUM(BK92:BK180)</f>
        <v>0</v>
      </c>
    </row>
    <row r="92" s="2" customFormat="1" ht="21.75" customHeight="1">
      <c r="A92" s="39"/>
      <c r="B92" s="40"/>
      <c r="C92" s="212" t="s">
        <v>78</v>
      </c>
      <c r="D92" s="212" t="s">
        <v>188</v>
      </c>
      <c r="E92" s="213" t="s">
        <v>189</v>
      </c>
      <c r="F92" s="214" t="s">
        <v>190</v>
      </c>
      <c r="G92" s="215" t="s">
        <v>191</v>
      </c>
      <c r="H92" s="216">
        <v>4657</v>
      </c>
      <c r="I92" s="217"/>
      <c r="J92" s="218">
        <f>ROUND(I92*H92,2)</f>
        <v>0</v>
      </c>
      <c r="K92" s="214" t="s">
        <v>192</v>
      </c>
      <c r="L92" s="45"/>
      <c r="M92" s="219" t="s">
        <v>19</v>
      </c>
      <c r="N92" s="220" t="s">
        <v>42</v>
      </c>
      <c r="O92" s="85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3" t="s">
        <v>193</v>
      </c>
      <c r="AT92" s="223" t="s">
        <v>188</v>
      </c>
      <c r="AU92" s="223" t="s">
        <v>78</v>
      </c>
      <c r="AY92" s="18" t="s">
        <v>187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8" t="s">
        <v>78</v>
      </c>
      <c r="BK92" s="224">
        <f>ROUND(I92*H92,2)</f>
        <v>0</v>
      </c>
      <c r="BL92" s="18" t="s">
        <v>193</v>
      </c>
      <c r="BM92" s="223" t="s">
        <v>658</v>
      </c>
    </row>
    <row r="93" s="2" customFormat="1">
      <c r="A93" s="39"/>
      <c r="B93" s="40"/>
      <c r="C93" s="41"/>
      <c r="D93" s="225" t="s">
        <v>195</v>
      </c>
      <c r="E93" s="41"/>
      <c r="F93" s="226" t="s">
        <v>196</v>
      </c>
      <c r="G93" s="41"/>
      <c r="H93" s="41"/>
      <c r="I93" s="227"/>
      <c r="J93" s="41"/>
      <c r="K93" s="41"/>
      <c r="L93" s="45"/>
      <c r="M93" s="228"/>
      <c r="N93" s="229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195</v>
      </c>
      <c r="AU93" s="18" t="s">
        <v>78</v>
      </c>
    </row>
    <row r="94" s="2" customFormat="1" ht="16.5" customHeight="1">
      <c r="A94" s="39"/>
      <c r="B94" s="40"/>
      <c r="C94" s="264" t="s">
        <v>80</v>
      </c>
      <c r="D94" s="264" t="s">
        <v>244</v>
      </c>
      <c r="E94" s="265" t="s">
        <v>659</v>
      </c>
      <c r="F94" s="266" t="s">
        <v>660</v>
      </c>
      <c r="G94" s="267" t="s">
        <v>247</v>
      </c>
      <c r="H94" s="268">
        <v>13.971</v>
      </c>
      <c r="I94" s="269"/>
      <c r="J94" s="270">
        <f>ROUND(I94*H94,2)</f>
        <v>0</v>
      </c>
      <c r="K94" s="266" t="s">
        <v>192</v>
      </c>
      <c r="L94" s="271"/>
      <c r="M94" s="272" t="s">
        <v>19</v>
      </c>
      <c r="N94" s="273" t="s">
        <v>42</v>
      </c>
      <c r="O94" s="85"/>
      <c r="P94" s="221">
        <f>O94*H94</f>
        <v>0</v>
      </c>
      <c r="Q94" s="221">
        <v>0.001</v>
      </c>
      <c r="R94" s="221">
        <f>Q94*H94</f>
        <v>0.013971000000000001</v>
      </c>
      <c r="S94" s="221">
        <v>0</v>
      </c>
      <c r="T94" s="222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3" t="s">
        <v>234</v>
      </c>
      <c r="AT94" s="223" t="s">
        <v>244</v>
      </c>
      <c r="AU94" s="223" t="s">
        <v>78</v>
      </c>
      <c r="AY94" s="18" t="s">
        <v>187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8" t="s">
        <v>78</v>
      </c>
      <c r="BK94" s="224">
        <f>ROUND(I94*H94,2)</f>
        <v>0</v>
      </c>
      <c r="BL94" s="18" t="s">
        <v>112</v>
      </c>
      <c r="BM94" s="223" t="s">
        <v>661</v>
      </c>
    </row>
    <row r="95" s="13" customFormat="1">
      <c r="A95" s="13"/>
      <c r="B95" s="230"/>
      <c r="C95" s="231"/>
      <c r="D95" s="232" t="s">
        <v>202</v>
      </c>
      <c r="E95" s="231"/>
      <c r="F95" s="234" t="s">
        <v>662</v>
      </c>
      <c r="G95" s="231"/>
      <c r="H95" s="235">
        <v>13.971</v>
      </c>
      <c r="I95" s="236"/>
      <c r="J95" s="231"/>
      <c r="K95" s="231"/>
      <c r="L95" s="237"/>
      <c r="M95" s="238"/>
      <c r="N95" s="239"/>
      <c r="O95" s="239"/>
      <c r="P95" s="239"/>
      <c r="Q95" s="239"/>
      <c r="R95" s="239"/>
      <c r="S95" s="239"/>
      <c r="T95" s="24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1" t="s">
        <v>202</v>
      </c>
      <c r="AU95" s="241" t="s">
        <v>78</v>
      </c>
      <c r="AV95" s="13" t="s">
        <v>80</v>
      </c>
      <c r="AW95" s="13" t="s">
        <v>4</v>
      </c>
      <c r="AX95" s="13" t="s">
        <v>78</v>
      </c>
      <c r="AY95" s="241" t="s">
        <v>187</v>
      </c>
    </row>
    <row r="96" s="2" customFormat="1" ht="24.15" customHeight="1">
      <c r="A96" s="39"/>
      <c r="B96" s="40"/>
      <c r="C96" s="212" t="s">
        <v>91</v>
      </c>
      <c r="D96" s="212" t="s">
        <v>188</v>
      </c>
      <c r="E96" s="213" t="s">
        <v>235</v>
      </c>
      <c r="F96" s="214" t="s">
        <v>236</v>
      </c>
      <c r="G96" s="215" t="s">
        <v>191</v>
      </c>
      <c r="H96" s="216">
        <v>4657</v>
      </c>
      <c r="I96" s="217"/>
      <c r="J96" s="218">
        <f>ROUND(I96*H96,2)</f>
        <v>0</v>
      </c>
      <c r="K96" s="214" t="s">
        <v>192</v>
      </c>
      <c r="L96" s="45"/>
      <c r="M96" s="219" t="s">
        <v>19</v>
      </c>
      <c r="N96" s="220" t="s">
        <v>42</v>
      </c>
      <c r="O96" s="85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3" t="s">
        <v>112</v>
      </c>
      <c r="AT96" s="223" t="s">
        <v>188</v>
      </c>
      <c r="AU96" s="223" t="s">
        <v>78</v>
      </c>
      <c r="AY96" s="18" t="s">
        <v>187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78</v>
      </c>
      <c r="BK96" s="224">
        <f>ROUND(I96*H96,2)</f>
        <v>0</v>
      </c>
      <c r="BL96" s="18" t="s">
        <v>112</v>
      </c>
      <c r="BM96" s="223" t="s">
        <v>663</v>
      </c>
    </row>
    <row r="97" s="2" customFormat="1">
      <c r="A97" s="39"/>
      <c r="B97" s="40"/>
      <c r="C97" s="41"/>
      <c r="D97" s="225" t="s">
        <v>195</v>
      </c>
      <c r="E97" s="41"/>
      <c r="F97" s="226" t="s">
        <v>238</v>
      </c>
      <c r="G97" s="41"/>
      <c r="H97" s="41"/>
      <c r="I97" s="227"/>
      <c r="J97" s="41"/>
      <c r="K97" s="41"/>
      <c r="L97" s="45"/>
      <c r="M97" s="228"/>
      <c r="N97" s="229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195</v>
      </c>
      <c r="AU97" s="18" t="s">
        <v>78</v>
      </c>
    </row>
    <row r="98" s="13" customFormat="1">
      <c r="A98" s="13"/>
      <c r="B98" s="230"/>
      <c r="C98" s="231"/>
      <c r="D98" s="232" t="s">
        <v>202</v>
      </c>
      <c r="E98" s="233" t="s">
        <v>19</v>
      </c>
      <c r="F98" s="234" t="s">
        <v>664</v>
      </c>
      <c r="G98" s="231"/>
      <c r="H98" s="235">
        <v>4657</v>
      </c>
      <c r="I98" s="236"/>
      <c r="J98" s="231"/>
      <c r="K98" s="231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202</v>
      </c>
      <c r="AU98" s="241" t="s">
        <v>78</v>
      </c>
      <c r="AV98" s="13" t="s">
        <v>80</v>
      </c>
      <c r="AW98" s="13" t="s">
        <v>32</v>
      </c>
      <c r="AX98" s="13" t="s">
        <v>71</v>
      </c>
      <c r="AY98" s="241" t="s">
        <v>187</v>
      </c>
    </row>
    <row r="99" s="14" customFormat="1">
      <c r="A99" s="14"/>
      <c r="B99" s="242"/>
      <c r="C99" s="243"/>
      <c r="D99" s="232" t="s">
        <v>202</v>
      </c>
      <c r="E99" s="244" t="s">
        <v>19</v>
      </c>
      <c r="F99" s="245" t="s">
        <v>665</v>
      </c>
      <c r="G99" s="243"/>
      <c r="H99" s="246">
        <v>4657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202</v>
      </c>
      <c r="AU99" s="252" t="s">
        <v>78</v>
      </c>
      <c r="AV99" s="14" t="s">
        <v>91</v>
      </c>
      <c r="AW99" s="14" t="s">
        <v>32</v>
      </c>
      <c r="AX99" s="14" t="s">
        <v>71</v>
      </c>
      <c r="AY99" s="252" t="s">
        <v>187</v>
      </c>
    </row>
    <row r="100" s="15" customFormat="1">
      <c r="A100" s="15"/>
      <c r="B100" s="253"/>
      <c r="C100" s="254"/>
      <c r="D100" s="232" t="s">
        <v>202</v>
      </c>
      <c r="E100" s="255" t="s">
        <v>19</v>
      </c>
      <c r="F100" s="256" t="s">
        <v>205</v>
      </c>
      <c r="G100" s="254"/>
      <c r="H100" s="257">
        <v>4657</v>
      </c>
      <c r="I100" s="258"/>
      <c r="J100" s="254"/>
      <c r="K100" s="254"/>
      <c r="L100" s="259"/>
      <c r="M100" s="260"/>
      <c r="N100" s="261"/>
      <c r="O100" s="261"/>
      <c r="P100" s="261"/>
      <c r="Q100" s="261"/>
      <c r="R100" s="261"/>
      <c r="S100" s="261"/>
      <c r="T100" s="262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3" t="s">
        <v>202</v>
      </c>
      <c r="AU100" s="263" t="s">
        <v>78</v>
      </c>
      <c r="AV100" s="15" t="s">
        <v>112</v>
      </c>
      <c r="AW100" s="15" t="s">
        <v>32</v>
      </c>
      <c r="AX100" s="15" t="s">
        <v>78</v>
      </c>
      <c r="AY100" s="263" t="s">
        <v>187</v>
      </c>
    </row>
    <row r="101" s="2" customFormat="1" ht="24.15" customHeight="1">
      <c r="A101" s="39"/>
      <c r="B101" s="40"/>
      <c r="C101" s="212" t="s">
        <v>112</v>
      </c>
      <c r="D101" s="212" t="s">
        <v>188</v>
      </c>
      <c r="E101" s="213" t="s">
        <v>666</v>
      </c>
      <c r="F101" s="214" t="s">
        <v>667</v>
      </c>
      <c r="G101" s="215" t="s">
        <v>199</v>
      </c>
      <c r="H101" s="216">
        <v>2187</v>
      </c>
      <c r="I101" s="217"/>
      <c r="J101" s="218">
        <f>ROUND(I101*H101,2)</f>
        <v>0</v>
      </c>
      <c r="K101" s="214" t="s">
        <v>192</v>
      </c>
      <c r="L101" s="45"/>
      <c r="M101" s="219" t="s">
        <v>19</v>
      </c>
      <c r="N101" s="220" t="s">
        <v>42</v>
      </c>
      <c r="O101" s="85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3" t="s">
        <v>112</v>
      </c>
      <c r="AT101" s="223" t="s">
        <v>188</v>
      </c>
      <c r="AU101" s="223" t="s">
        <v>78</v>
      </c>
      <c r="AY101" s="18" t="s">
        <v>187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8" t="s">
        <v>78</v>
      </c>
      <c r="BK101" s="224">
        <f>ROUND(I101*H101,2)</f>
        <v>0</v>
      </c>
      <c r="BL101" s="18" t="s">
        <v>112</v>
      </c>
      <c r="BM101" s="223" t="s">
        <v>668</v>
      </c>
    </row>
    <row r="102" s="2" customFormat="1">
      <c r="A102" s="39"/>
      <c r="B102" s="40"/>
      <c r="C102" s="41"/>
      <c r="D102" s="225" t="s">
        <v>195</v>
      </c>
      <c r="E102" s="41"/>
      <c r="F102" s="226" t="s">
        <v>669</v>
      </c>
      <c r="G102" s="41"/>
      <c r="H102" s="41"/>
      <c r="I102" s="227"/>
      <c r="J102" s="41"/>
      <c r="K102" s="41"/>
      <c r="L102" s="45"/>
      <c r="M102" s="228"/>
      <c r="N102" s="229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195</v>
      </c>
      <c r="AU102" s="18" t="s">
        <v>78</v>
      </c>
    </row>
    <row r="103" s="2" customFormat="1" ht="24.15" customHeight="1">
      <c r="A103" s="39"/>
      <c r="B103" s="40"/>
      <c r="C103" s="212" t="s">
        <v>216</v>
      </c>
      <c r="D103" s="212" t="s">
        <v>188</v>
      </c>
      <c r="E103" s="213" t="s">
        <v>258</v>
      </c>
      <c r="F103" s="214" t="s">
        <v>259</v>
      </c>
      <c r="G103" s="215" t="s">
        <v>199</v>
      </c>
      <c r="H103" s="216">
        <v>1375</v>
      </c>
      <c r="I103" s="217"/>
      <c r="J103" s="218">
        <f>ROUND(I103*H103,2)</f>
        <v>0</v>
      </c>
      <c r="K103" s="214" t="s">
        <v>192</v>
      </c>
      <c r="L103" s="45"/>
      <c r="M103" s="219" t="s">
        <v>19</v>
      </c>
      <c r="N103" s="220" t="s">
        <v>42</v>
      </c>
      <c r="O103" s="85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3" t="s">
        <v>112</v>
      </c>
      <c r="AT103" s="223" t="s">
        <v>188</v>
      </c>
      <c r="AU103" s="223" t="s">
        <v>78</v>
      </c>
      <c r="AY103" s="18" t="s">
        <v>187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8" t="s">
        <v>78</v>
      </c>
      <c r="BK103" s="224">
        <f>ROUND(I103*H103,2)</f>
        <v>0</v>
      </c>
      <c r="BL103" s="18" t="s">
        <v>112</v>
      </c>
      <c r="BM103" s="223" t="s">
        <v>670</v>
      </c>
    </row>
    <row r="104" s="2" customFormat="1">
      <c r="A104" s="39"/>
      <c r="B104" s="40"/>
      <c r="C104" s="41"/>
      <c r="D104" s="225" t="s">
        <v>195</v>
      </c>
      <c r="E104" s="41"/>
      <c r="F104" s="226" t="s">
        <v>261</v>
      </c>
      <c r="G104" s="41"/>
      <c r="H104" s="41"/>
      <c r="I104" s="227"/>
      <c r="J104" s="41"/>
      <c r="K104" s="41"/>
      <c r="L104" s="45"/>
      <c r="M104" s="228"/>
      <c r="N104" s="229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195</v>
      </c>
      <c r="AU104" s="18" t="s">
        <v>78</v>
      </c>
    </row>
    <row r="105" s="2" customFormat="1" ht="24.15" customHeight="1">
      <c r="A105" s="39"/>
      <c r="B105" s="40"/>
      <c r="C105" s="212" t="s">
        <v>223</v>
      </c>
      <c r="D105" s="212" t="s">
        <v>188</v>
      </c>
      <c r="E105" s="213" t="s">
        <v>263</v>
      </c>
      <c r="F105" s="214" t="s">
        <v>264</v>
      </c>
      <c r="G105" s="215" t="s">
        <v>199</v>
      </c>
      <c r="H105" s="216">
        <v>1</v>
      </c>
      <c r="I105" s="217"/>
      <c r="J105" s="218">
        <f>ROUND(I105*H105,2)</f>
        <v>0</v>
      </c>
      <c r="K105" s="214" t="s">
        <v>192</v>
      </c>
      <c r="L105" s="45"/>
      <c r="M105" s="219" t="s">
        <v>19</v>
      </c>
      <c r="N105" s="220" t="s">
        <v>42</v>
      </c>
      <c r="O105" s="85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3" t="s">
        <v>112</v>
      </c>
      <c r="AT105" s="223" t="s">
        <v>188</v>
      </c>
      <c r="AU105" s="223" t="s">
        <v>78</v>
      </c>
      <c r="AY105" s="18" t="s">
        <v>187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8" t="s">
        <v>78</v>
      </c>
      <c r="BK105" s="224">
        <f>ROUND(I105*H105,2)</f>
        <v>0</v>
      </c>
      <c r="BL105" s="18" t="s">
        <v>112</v>
      </c>
      <c r="BM105" s="223" t="s">
        <v>671</v>
      </c>
    </row>
    <row r="106" s="2" customFormat="1">
      <c r="A106" s="39"/>
      <c r="B106" s="40"/>
      <c r="C106" s="41"/>
      <c r="D106" s="225" t="s">
        <v>195</v>
      </c>
      <c r="E106" s="41"/>
      <c r="F106" s="226" t="s">
        <v>266</v>
      </c>
      <c r="G106" s="41"/>
      <c r="H106" s="41"/>
      <c r="I106" s="227"/>
      <c r="J106" s="41"/>
      <c r="K106" s="41"/>
      <c r="L106" s="45"/>
      <c r="M106" s="228"/>
      <c r="N106" s="229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195</v>
      </c>
      <c r="AU106" s="18" t="s">
        <v>78</v>
      </c>
    </row>
    <row r="107" s="2" customFormat="1" ht="16.5" customHeight="1">
      <c r="A107" s="39"/>
      <c r="B107" s="40"/>
      <c r="C107" s="212" t="s">
        <v>229</v>
      </c>
      <c r="D107" s="212" t="s">
        <v>188</v>
      </c>
      <c r="E107" s="213" t="s">
        <v>268</v>
      </c>
      <c r="F107" s="214" t="s">
        <v>269</v>
      </c>
      <c r="G107" s="215" t="s">
        <v>191</v>
      </c>
      <c r="H107" s="216">
        <v>4657</v>
      </c>
      <c r="I107" s="217"/>
      <c r="J107" s="218">
        <f>ROUND(I107*H107,2)</f>
        <v>0</v>
      </c>
      <c r="K107" s="214" t="s">
        <v>192</v>
      </c>
      <c r="L107" s="45"/>
      <c r="M107" s="219" t="s">
        <v>19</v>
      </c>
      <c r="N107" s="220" t="s">
        <v>42</v>
      </c>
      <c r="O107" s="85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3" t="s">
        <v>112</v>
      </c>
      <c r="AT107" s="223" t="s">
        <v>188</v>
      </c>
      <c r="AU107" s="223" t="s">
        <v>78</v>
      </c>
      <c r="AY107" s="18" t="s">
        <v>187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8" t="s">
        <v>78</v>
      </c>
      <c r="BK107" s="224">
        <f>ROUND(I107*H107,2)</f>
        <v>0</v>
      </c>
      <c r="BL107" s="18" t="s">
        <v>112</v>
      </c>
      <c r="BM107" s="223" t="s">
        <v>672</v>
      </c>
    </row>
    <row r="108" s="2" customFormat="1">
      <c r="A108" s="39"/>
      <c r="B108" s="40"/>
      <c r="C108" s="41"/>
      <c r="D108" s="225" t="s">
        <v>195</v>
      </c>
      <c r="E108" s="41"/>
      <c r="F108" s="226" t="s">
        <v>271</v>
      </c>
      <c r="G108" s="41"/>
      <c r="H108" s="41"/>
      <c r="I108" s="227"/>
      <c r="J108" s="41"/>
      <c r="K108" s="41"/>
      <c r="L108" s="45"/>
      <c r="M108" s="228"/>
      <c r="N108" s="229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195</v>
      </c>
      <c r="AU108" s="18" t="s">
        <v>78</v>
      </c>
    </row>
    <row r="109" s="2" customFormat="1" ht="16.5" customHeight="1">
      <c r="A109" s="39"/>
      <c r="B109" s="40"/>
      <c r="C109" s="212" t="s">
        <v>234</v>
      </c>
      <c r="D109" s="212" t="s">
        <v>188</v>
      </c>
      <c r="E109" s="213" t="s">
        <v>273</v>
      </c>
      <c r="F109" s="214" t="s">
        <v>274</v>
      </c>
      <c r="G109" s="215" t="s">
        <v>191</v>
      </c>
      <c r="H109" s="216">
        <v>4657</v>
      </c>
      <c r="I109" s="217"/>
      <c r="J109" s="218">
        <f>ROUND(I109*H109,2)</f>
        <v>0</v>
      </c>
      <c r="K109" s="214" t="s">
        <v>192</v>
      </c>
      <c r="L109" s="45"/>
      <c r="M109" s="219" t="s">
        <v>19</v>
      </c>
      <c r="N109" s="220" t="s">
        <v>42</v>
      </c>
      <c r="O109" s="85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3" t="s">
        <v>112</v>
      </c>
      <c r="AT109" s="223" t="s">
        <v>188</v>
      </c>
      <c r="AU109" s="223" t="s">
        <v>78</v>
      </c>
      <c r="AY109" s="18" t="s">
        <v>187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8" t="s">
        <v>78</v>
      </c>
      <c r="BK109" s="224">
        <f>ROUND(I109*H109,2)</f>
        <v>0</v>
      </c>
      <c r="BL109" s="18" t="s">
        <v>112</v>
      </c>
      <c r="BM109" s="223" t="s">
        <v>673</v>
      </c>
    </row>
    <row r="110" s="2" customFormat="1">
      <c r="A110" s="39"/>
      <c r="B110" s="40"/>
      <c r="C110" s="41"/>
      <c r="D110" s="225" t="s">
        <v>195</v>
      </c>
      <c r="E110" s="41"/>
      <c r="F110" s="226" t="s">
        <v>276</v>
      </c>
      <c r="G110" s="41"/>
      <c r="H110" s="41"/>
      <c r="I110" s="227"/>
      <c r="J110" s="41"/>
      <c r="K110" s="41"/>
      <c r="L110" s="45"/>
      <c r="M110" s="228"/>
      <c r="N110" s="229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195</v>
      </c>
      <c r="AU110" s="18" t="s">
        <v>78</v>
      </c>
    </row>
    <row r="111" s="2" customFormat="1" ht="16.5" customHeight="1">
      <c r="A111" s="39"/>
      <c r="B111" s="40"/>
      <c r="C111" s="212" t="s">
        <v>243</v>
      </c>
      <c r="D111" s="212" t="s">
        <v>188</v>
      </c>
      <c r="E111" s="213" t="s">
        <v>277</v>
      </c>
      <c r="F111" s="214" t="s">
        <v>278</v>
      </c>
      <c r="G111" s="215" t="s">
        <v>191</v>
      </c>
      <c r="H111" s="216">
        <v>4657</v>
      </c>
      <c r="I111" s="217"/>
      <c r="J111" s="218">
        <f>ROUND(I111*H111,2)</f>
        <v>0</v>
      </c>
      <c r="K111" s="214" t="s">
        <v>192</v>
      </c>
      <c r="L111" s="45"/>
      <c r="M111" s="219" t="s">
        <v>19</v>
      </c>
      <c r="N111" s="220" t="s">
        <v>42</v>
      </c>
      <c r="O111" s="85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3" t="s">
        <v>112</v>
      </c>
      <c r="AT111" s="223" t="s">
        <v>188</v>
      </c>
      <c r="AU111" s="223" t="s">
        <v>78</v>
      </c>
      <c r="AY111" s="18" t="s">
        <v>187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8" t="s">
        <v>78</v>
      </c>
      <c r="BK111" s="224">
        <f>ROUND(I111*H111,2)</f>
        <v>0</v>
      </c>
      <c r="BL111" s="18" t="s">
        <v>112</v>
      </c>
      <c r="BM111" s="223" t="s">
        <v>674</v>
      </c>
    </row>
    <row r="112" s="2" customFormat="1">
      <c r="A112" s="39"/>
      <c r="B112" s="40"/>
      <c r="C112" s="41"/>
      <c r="D112" s="225" t="s">
        <v>195</v>
      </c>
      <c r="E112" s="41"/>
      <c r="F112" s="226" t="s">
        <v>280</v>
      </c>
      <c r="G112" s="41"/>
      <c r="H112" s="41"/>
      <c r="I112" s="227"/>
      <c r="J112" s="41"/>
      <c r="K112" s="41"/>
      <c r="L112" s="45"/>
      <c r="M112" s="228"/>
      <c r="N112" s="229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195</v>
      </c>
      <c r="AU112" s="18" t="s">
        <v>78</v>
      </c>
    </row>
    <row r="113" s="2" customFormat="1" ht="24.15" customHeight="1">
      <c r="A113" s="39"/>
      <c r="B113" s="40"/>
      <c r="C113" s="212" t="s">
        <v>251</v>
      </c>
      <c r="D113" s="212" t="s">
        <v>188</v>
      </c>
      <c r="E113" s="213" t="s">
        <v>282</v>
      </c>
      <c r="F113" s="214" t="s">
        <v>283</v>
      </c>
      <c r="G113" s="215" t="s">
        <v>199</v>
      </c>
      <c r="H113" s="216">
        <v>1375</v>
      </c>
      <c r="I113" s="217"/>
      <c r="J113" s="218">
        <f>ROUND(I113*H113,2)</f>
        <v>0</v>
      </c>
      <c r="K113" s="214" t="s">
        <v>192</v>
      </c>
      <c r="L113" s="45"/>
      <c r="M113" s="219" t="s">
        <v>19</v>
      </c>
      <c r="N113" s="220" t="s">
        <v>42</v>
      </c>
      <c r="O113" s="85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3" t="s">
        <v>112</v>
      </c>
      <c r="AT113" s="223" t="s">
        <v>188</v>
      </c>
      <c r="AU113" s="223" t="s">
        <v>78</v>
      </c>
      <c r="AY113" s="18" t="s">
        <v>187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8" t="s">
        <v>78</v>
      </c>
      <c r="BK113" s="224">
        <f>ROUND(I113*H113,2)</f>
        <v>0</v>
      </c>
      <c r="BL113" s="18" t="s">
        <v>112</v>
      </c>
      <c r="BM113" s="223" t="s">
        <v>675</v>
      </c>
    </row>
    <row r="114" s="2" customFormat="1">
      <c r="A114" s="39"/>
      <c r="B114" s="40"/>
      <c r="C114" s="41"/>
      <c r="D114" s="225" t="s">
        <v>195</v>
      </c>
      <c r="E114" s="41"/>
      <c r="F114" s="226" t="s">
        <v>285</v>
      </c>
      <c r="G114" s="41"/>
      <c r="H114" s="41"/>
      <c r="I114" s="227"/>
      <c r="J114" s="41"/>
      <c r="K114" s="41"/>
      <c r="L114" s="45"/>
      <c r="M114" s="228"/>
      <c r="N114" s="229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195</v>
      </c>
      <c r="AU114" s="18" t="s">
        <v>78</v>
      </c>
    </row>
    <row r="115" s="2" customFormat="1" ht="24.15" customHeight="1">
      <c r="A115" s="39"/>
      <c r="B115" s="40"/>
      <c r="C115" s="212" t="s">
        <v>257</v>
      </c>
      <c r="D115" s="212" t="s">
        <v>188</v>
      </c>
      <c r="E115" s="213" t="s">
        <v>676</v>
      </c>
      <c r="F115" s="214" t="s">
        <v>677</v>
      </c>
      <c r="G115" s="215" t="s">
        <v>199</v>
      </c>
      <c r="H115" s="216">
        <v>2187</v>
      </c>
      <c r="I115" s="217"/>
      <c r="J115" s="218">
        <f>ROUND(I115*H115,2)</f>
        <v>0</v>
      </c>
      <c r="K115" s="214" t="s">
        <v>192</v>
      </c>
      <c r="L115" s="45"/>
      <c r="M115" s="219" t="s">
        <v>19</v>
      </c>
      <c r="N115" s="220" t="s">
        <v>42</v>
      </c>
      <c r="O115" s="85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3" t="s">
        <v>112</v>
      </c>
      <c r="AT115" s="223" t="s">
        <v>188</v>
      </c>
      <c r="AU115" s="223" t="s">
        <v>78</v>
      </c>
      <c r="AY115" s="18" t="s">
        <v>187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8" t="s">
        <v>78</v>
      </c>
      <c r="BK115" s="224">
        <f>ROUND(I115*H115,2)</f>
        <v>0</v>
      </c>
      <c r="BL115" s="18" t="s">
        <v>112</v>
      </c>
      <c r="BM115" s="223" t="s">
        <v>678</v>
      </c>
    </row>
    <row r="116" s="2" customFormat="1">
      <c r="A116" s="39"/>
      <c r="B116" s="40"/>
      <c r="C116" s="41"/>
      <c r="D116" s="225" t="s">
        <v>195</v>
      </c>
      <c r="E116" s="41"/>
      <c r="F116" s="226" t="s">
        <v>679</v>
      </c>
      <c r="G116" s="41"/>
      <c r="H116" s="41"/>
      <c r="I116" s="227"/>
      <c r="J116" s="41"/>
      <c r="K116" s="41"/>
      <c r="L116" s="45"/>
      <c r="M116" s="228"/>
      <c r="N116" s="229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195</v>
      </c>
      <c r="AU116" s="18" t="s">
        <v>78</v>
      </c>
    </row>
    <row r="117" s="2" customFormat="1" ht="24.15" customHeight="1">
      <c r="A117" s="39"/>
      <c r="B117" s="40"/>
      <c r="C117" s="212" t="s">
        <v>262</v>
      </c>
      <c r="D117" s="212" t="s">
        <v>188</v>
      </c>
      <c r="E117" s="213" t="s">
        <v>287</v>
      </c>
      <c r="F117" s="214" t="s">
        <v>288</v>
      </c>
      <c r="G117" s="215" t="s">
        <v>199</v>
      </c>
      <c r="H117" s="216">
        <v>1</v>
      </c>
      <c r="I117" s="217"/>
      <c r="J117" s="218">
        <f>ROUND(I117*H117,2)</f>
        <v>0</v>
      </c>
      <c r="K117" s="214" t="s">
        <v>192</v>
      </c>
      <c r="L117" s="45"/>
      <c r="M117" s="219" t="s">
        <v>19</v>
      </c>
      <c r="N117" s="220" t="s">
        <v>42</v>
      </c>
      <c r="O117" s="85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3" t="s">
        <v>112</v>
      </c>
      <c r="AT117" s="223" t="s">
        <v>188</v>
      </c>
      <c r="AU117" s="223" t="s">
        <v>78</v>
      </c>
      <c r="AY117" s="18" t="s">
        <v>187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8" t="s">
        <v>78</v>
      </c>
      <c r="BK117" s="224">
        <f>ROUND(I117*H117,2)</f>
        <v>0</v>
      </c>
      <c r="BL117" s="18" t="s">
        <v>112</v>
      </c>
      <c r="BM117" s="223" t="s">
        <v>680</v>
      </c>
    </row>
    <row r="118" s="2" customFormat="1">
      <c r="A118" s="39"/>
      <c r="B118" s="40"/>
      <c r="C118" s="41"/>
      <c r="D118" s="225" t="s">
        <v>195</v>
      </c>
      <c r="E118" s="41"/>
      <c r="F118" s="226" t="s">
        <v>290</v>
      </c>
      <c r="G118" s="41"/>
      <c r="H118" s="41"/>
      <c r="I118" s="227"/>
      <c r="J118" s="41"/>
      <c r="K118" s="41"/>
      <c r="L118" s="45"/>
      <c r="M118" s="228"/>
      <c r="N118" s="229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195</v>
      </c>
      <c r="AU118" s="18" t="s">
        <v>78</v>
      </c>
    </row>
    <row r="119" s="2" customFormat="1" ht="21.75" customHeight="1">
      <c r="A119" s="39"/>
      <c r="B119" s="40"/>
      <c r="C119" s="212" t="s">
        <v>267</v>
      </c>
      <c r="D119" s="212" t="s">
        <v>188</v>
      </c>
      <c r="E119" s="213" t="s">
        <v>292</v>
      </c>
      <c r="F119" s="214" t="s">
        <v>293</v>
      </c>
      <c r="G119" s="215" t="s">
        <v>191</v>
      </c>
      <c r="H119" s="216">
        <v>3563</v>
      </c>
      <c r="I119" s="217"/>
      <c r="J119" s="218">
        <f>ROUND(I119*H119,2)</f>
        <v>0</v>
      </c>
      <c r="K119" s="214" t="s">
        <v>192</v>
      </c>
      <c r="L119" s="45"/>
      <c r="M119" s="219" t="s">
        <v>19</v>
      </c>
      <c r="N119" s="220" t="s">
        <v>42</v>
      </c>
      <c r="O119" s="85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3" t="s">
        <v>112</v>
      </c>
      <c r="AT119" s="223" t="s">
        <v>188</v>
      </c>
      <c r="AU119" s="223" t="s">
        <v>78</v>
      </c>
      <c r="AY119" s="18" t="s">
        <v>187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8" t="s">
        <v>78</v>
      </c>
      <c r="BK119" s="224">
        <f>ROUND(I119*H119,2)</f>
        <v>0</v>
      </c>
      <c r="BL119" s="18" t="s">
        <v>112</v>
      </c>
      <c r="BM119" s="223" t="s">
        <v>681</v>
      </c>
    </row>
    <row r="120" s="2" customFormat="1">
      <c r="A120" s="39"/>
      <c r="B120" s="40"/>
      <c r="C120" s="41"/>
      <c r="D120" s="225" t="s">
        <v>195</v>
      </c>
      <c r="E120" s="41"/>
      <c r="F120" s="226" t="s">
        <v>295</v>
      </c>
      <c r="G120" s="41"/>
      <c r="H120" s="41"/>
      <c r="I120" s="227"/>
      <c r="J120" s="41"/>
      <c r="K120" s="41"/>
      <c r="L120" s="45"/>
      <c r="M120" s="228"/>
      <c r="N120" s="229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195</v>
      </c>
      <c r="AU120" s="18" t="s">
        <v>78</v>
      </c>
    </row>
    <row r="121" s="13" customFormat="1">
      <c r="A121" s="13"/>
      <c r="B121" s="230"/>
      <c r="C121" s="231"/>
      <c r="D121" s="232" t="s">
        <v>202</v>
      </c>
      <c r="E121" s="233" t="s">
        <v>19</v>
      </c>
      <c r="F121" s="234" t="s">
        <v>682</v>
      </c>
      <c r="G121" s="231"/>
      <c r="H121" s="235">
        <v>2187</v>
      </c>
      <c r="I121" s="236"/>
      <c r="J121" s="231"/>
      <c r="K121" s="231"/>
      <c r="L121" s="237"/>
      <c r="M121" s="238"/>
      <c r="N121" s="239"/>
      <c r="O121" s="239"/>
      <c r="P121" s="239"/>
      <c r="Q121" s="239"/>
      <c r="R121" s="239"/>
      <c r="S121" s="239"/>
      <c r="T121" s="24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1" t="s">
        <v>202</v>
      </c>
      <c r="AU121" s="241" t="s">
        <v>78</v>
      </c>
      <c r="AV121" s="13" t="s">
        <v>80</v>
      </c>
      <c r="AW121" s="13" t="s">
        <v>32</v>
      </c>
      <c r="AX121" s="13" t="s">
        <v>71</v>
      </c>
      <c r="AY121" s="241" t="s">
        <v>187</v>
      </c>
    </row>
    <row r="122" s="14" customFormat="1">
      <c r="A122" s="14"/>
      <c r="B122" s="242"/>
      <c r="C122" s="243"/>
      <c r="D122" s="232" t="s">
        <v>202</v>
      </c>
      <c r="E122" s="244" t="s">
        <v>19</v>
      </c>
      <c r="F122" s="245" t="s">
        <v>297</v>
      </c>
      <c r="G122" s="243"/>
      <c r="H122" s="246">
        <v>2187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202</v>
      </c>
      <c r="AU122" s="252" t="s">
        <v>78</v>
      </c>
      <c r="AV122" s="14" t="s">
        <v>91</v>
      </c>
      <c r="AW122" s="14" t="s">
        <v>32</v>
      </c>
      <c r="AX122" s="14" t="s">
        <v>71</v>
      </c>
      <c r="AY122" s="252" t="s">
        <v>187</v>
      </c>
    </row>
    <row r="123" s="13" customFormat="1">
      <c r="A123" s="13"/>
      <c r="B123" s="230"/>
      <c r="C123" s="231"/>
      <c r="D123" s="232" t="s">
        <v>202</v>
      </c>
      <c r="E123" s="233" t="s">
        <v>19</v>
      </c>
      <c r="F123" s="234" t="s">
        <v>683</v>
      </c>
      <c r="G123" s="231"/>
      <c r="H123" s="235">
        <v>1375</v>
      </c>
      <c r="I123" s="236"/>
      <c r="J123" s="231"/>
      <c r="K123" s="231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202</v>
      </c>
      <c r="AU123" s="241" t="s">
        <v>78</v>
      </c>
      <c r="AV123" s="13" t="s">
        <v>80</v>
      </c>
      <c r="AW123" s="13" t="s">
        <v>32</v>
      </c>
      <c r="AX123" s="13" t="s">
        <v>71</v>
      </c>
      <c r="AY123" s="241" t="s">
        <v>187</v>
      </c>
    </row>
    <row r="124" s="14" customFormat="1">
      <c r="A124" s="14"/>
      <c r="B124" s="242"/>
      <c r="C124" s="243"/>
      <c r="D124" s="232" t="s">
        <v>202</v>
      </c>
      <c r="E124" s="244" t="s">
        <v>19</v>
      </c>
      <c r="F124" s="245" t="s">
        <v>299</v>
      </c>
      <c r="G124" s="243"/>
      <c r="H124" s="246">
        <v>1375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202</v>
      </c>
      <c r="AU124" s="252" t="s">
        <v>78</v>
      </c>
      <c r="AV124" s="14" t="s">
        <v>91</v>
      </c>
      <c r="AW124" s="14" t="s">
        <v>32</v>
      </c>
      <c r="AX124" s="14" t="s">
        <v>71</v>
      </c>
      <c r="AY124" s="252" t="s">
        <v>187</v>
      </c>
    </row>
    <row r="125" s="13" customFormat="1">
      <c r="A125" s="13"/>
      <c r="B125" s="230"/>
      <c r="C125" s="231"/>
      <c r="D125" s="232" t="s">
        <v>202</v>
      </c>
      <c r="E125" s="233" t="s">
        <v>19</v>
      </c>
      <c r="F125" s="234" t="s">
        <v>78</v>
      </c>
      <c r="G125" s="231"/>
      <c r="H125" s="235">
        <v>1</v>
      </c>
      <c r="I125" s="236"/>
      <c r="J125" s="231"/>
      <c r="K125" s="231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202</v>
      </c>
      <c r="AU125" s="241" t="s">
        <v>78</v>
      </c>
      <c r="AV125" s="13" t="s">
        <v>80</v>
      </c>
      <c r="AW125" s="13" t="s">
        <v>32</v>
      </c>
      <c r="AX125" s="13" t="s">
        <v>71</v>
      </c>
      <c r="AY125" s="241" t="s">
        <v>187</v>
      </c>
    </row>
    <row r="126" s="14" customFormat="1">
      <c r="A126" s="14"/>
      <c r="B126" s="242"/>
      <c r="C126" s="243"/>
      <c r="D126" s="232" t="s">
        <v>202</v>
      </c>
      <c r="E126" s="244" t="s">
        <v>19</v>
      </c>
      <c r="F126" s="245" t="s">
        <v>684</v>
      </c>
      <c r="G126" s="243"/>
      <c r="H126" s="246">
        <v>1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202</v>
      </c>
      <c r="AU126" s="252" t="s">
        <v>78</v>
      </c>
      <c r="AV126" s="14" t="s">
        <v>91</v>
      </c>
      <c r="AW126" s="14" t="s">
        <v>32</v>
      </c>
      <c r="AX126" s="14" t="s">
        <v>71</v>
      </c>
      <c r="AY126" s="252" t="s">
        <v>187</v>
      </c>
    </row>
    <row r="127" s="15" customFormat="1">
      <c r="A127" s="15"/>
      <c r="B127" s="253"/>
      <c r="C127" s="254"/>
      <c r="D127" s="232" t="s">
        <v>202</v>
      </c>
      <c r="E127" s="255" t="s">
        <v>19</v>
      </c>
      <c r="F127" s="256" t="s">
        <v>205</v>
      </c>
      <c r="G127" s="254"/>
      <c r="H127" s="257">
        <v>3563</v>
      </c>
      <c r="I127" s="258"/>
      <c r="J127" s="254"/>
      <c r="K127" s="254"/>
      <c r="L127" s="259"/>
      <c r="M127" s="260"/>
      <c r="N127" s="261"/>
      <c r="O127" s="261"/>
      <c r="P127" s="261"/>
      <c r="Q127" s="261"/>
      <c r="R127" s="261"/>
      <c r="S127" s="261"/>
      <c r="T127" s="262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3" t="s">
        <v>202</v>
      </c>
      <c r="AU127" s="263" t="s">
        <v>78</v>
      </c>
      <c r="AV127" s="15" t="s">
        <v>112</v>
      </c>
      <c r="AW127" s="15" t="s">
        <v>32</v>
      </c>
      <c r="AX127" s="15" t="s">
        <v>78</v>
      </c>
      <c r="AY127" s="263" t="s">
        <v>187</v>
      </c>
    </row>
    <row r="128" s="2" customFormat="1" ht="16.5" customHeight="1">
      <c r="A128" s="39"/>
      <c r="B128" s="40"/>
      <c r="C128" s="264" t="s">
        <v>272</v>
      </c>
      <c r="D128" s="264" t="s">
        <v>244</v>
      </c>
      <c r="E128" s="265" t="s">
        <v>301</v>
      </c>
      <c r="F128" s="266" t="s">
        <v>302</v>
      </c>
      <c r="G128" s="267" t="s">
        <v>303</v>
      </c>
      <c r="H128" s="268">
        <v>356.30000000000001</v>
      </c>
      <c r="I128" s="269"/>
      <c r="J128" s="270">
        <f>ROUND(I128*H128,2)</f>
        <v>0</v>
      </c>
      <c r="K128" s="266" t="s">
        <v>19</v>
      </c>
      <c r="L128" s="271"/>
      <c r="M128" s="272" t="s">
        <v>19</v>
      </c>
      <c r="N128" s="273" t="s">
        <v>42</v>
      </c>
      <c r="O128" s="85"/>
      <c r="P128" s="221">
        <f>O128*H128</f>
        <v>0</v>
      </c>
      <c r="Q128" s="221">
        <v>0.20000000000000001</v>
      </c>
      <c r="R128" s="221">
        <f>Q128*H128</f>
        <v>71.260000000000005</v>
      </c>
      <c r="S128" s="221">
        <v>0</v>
      </c>
      <c r="T128" s="222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3" t="s">
        <v>234</v>
      </c>
      <c r="AT128" s="223" t="s">
        <v>244</v>
      </c>
      <c r="AU128" s="223" t="s">
        <v>78</v>
      </c>
      <c r="AY128" s="18" t="s">
        <v>187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8" t="s">
        <v>78</v>
      </c>
      <c r="BK128" s="224">
        <f>ROUND(I128*H128,2)</f>
        <v>0</v>
      </c>
      <c r="BL128" s="18" t="s">
        <v>112</v>
      </c>
      <c r="BM128" s="223" t="s">
        <v>685</v>
      </c>
    </row>
    <row r="129" s="13" customFormat="1">
      <c r="A129" s="13"/>
      <c r="B129" s="230"/>
      <c r="C129" s="231"/>
      <c r="D129" s="232" t="s">
        <v>202</v>
      </c>
      <c r="E129" s="231"/>
      <c r="F129" s="234" t="s">
        <v>686</v>
      </c>
      <c r="G129" s="231"/>
      <c r="H129" s="235">
        <v>356.30000000000001</v>
      </c>
      <c r="I129" s="236"/>
      <c r="J129" s="231"/>
      <c r="K129" s="231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202</v>
      </c>
      <c r="AU129" s="241" t="s">
        <v>78</v>
      </c>
      <c r="AV129" s="13" t="s">
        <v>80</v>
      </c>
      <c r="AW129" s="13" t="s">
        <v>4</v>
      </c>
      <c r="AX129" s="13" t="s">
        <v>78</v>
      </c>
      <c r="AY129" s="241" t="s">
        <v>187</v>
      </c>
    </row>
    <row r="130" s="2" customFormat="1" ht="16.5" customHeight="1">
      <c r="A130" s="39"/>
      <c r="B130" s="40"/>
      <c r="C130" s="212" t="s">
        <v>8</v>
      </c>
      <c r="D130" s="212" t="s">
        <v>188</v>
      </c>
      <c r="E130" s="213" t="s">
        <v>307</v>
      </c>
      <c r="F130" s="214" t="s">
        <v>308</v>
      </c>
      <c r="G130" s="215" t="s">
        <v>191</v>
      </c>
      <c r="H130" s="216">
        <v>4657</v>
      </c>
      <c r="I130" s="217"/>
      <c r="J130" s="218">
        <f>ROUND(I130*H130,2)</f>
        <v>0</v>
      </c>
      <c r="K130" s="214" t="s">
        <v>192</v>
      </c>
      <c r="L130" s="45"/>
      <c r="M130" s="219" t="s">
        <v>19</v>
      </c>
      <c r="N130" s="220" t="s">
        <v>42</v>
      </c>
      <c r="O130" s="85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3" t="s">
        <v>78</v>
      </c>
      <c r="AT130" s="223" t="s">
        <v>188</v>
      </c>
      <c r="AU130" s="223" t="s">
        <v>78</v>
      </c>
      <c r="AY130" s="18" t="s">
        <v>187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8" t="s">
        <v>78</v>
      </c>
      <c r="BK130" s="224">
        <f>ROUND(I130*H130,2)</f>
        <v>0</v>
      </c>
      <c r="BL130" s="18" t="s">
        <v>78</v>
      </c>
      <c r="BM130" s="223" t="s">
        <v>687</v>
      </c>
    </row>
    <row r="131" s="2" customFormat="1">
      <c r="A131" s="39"/>
      <c r="B131" s="40"/>
      <c r="C131" s="41"/>
      <c r="D131" s="225" t="s">
        <v>195</v>
      </c>
      <c r="E131" s="41"/>
      <c r="F131" s="226" t="s">
        <v>310</v>
      </c>
      <c r="G131" s="41"/>
      <c r="H131" s="41"/>
      <c r="I131" s="227"/>
      <c r="J131" s="41"/>
      <c r="K131" s="41"/>
      <c r="L131" s="45"/>
      <c r="M131" s="228"/>
      <c r="N131" s="229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195</v>
      </c>
      <c r="AU131" s="18" t="s">
        <v>78</v>
      </c>
    </row>
    <row r="132" s="2" customFormat="1" ht="16.5" customHeight="1">
      <c r="A132" s="39"/>
      <c r="B132" s="40"/>
      <c r="C132" s="212" t="s">
        <v>281</v>
      </c>
      <c r="D132" s="212" t="s">
        <v>188</v>
      </c>
      <c r="E132" s="213" t="s">
        <v>311</v>
      </c>
      <c r="F132" s="214" t="s">
        <v>312</v>
      </c>
      <c r="G132" s="215" t="s">
        <v>303</v>
      </c>
      <c r="H132" s="216">
        <v>101.33</v>
      </c>
      <c r="I132" s="217"/>
      <c r="J132" s="218">
        <f>ROUND(I132*H132,2)</f>
        <v>0</v>
      </c>
      <c r="K132" s="214" t="s">
        <v>192</v>
      </c>
      <c r="L132" s="45"/>
      <c r="M132" s="219" t="s">
        <v>19</v>
      </c>
      <c r="N132" s="220" t="s">
        <v>42</v>
      </c>
      <c r="O132" s="85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3" t="s">
        <v>112</v>
      </c>
      <c r="AT132" s="223" t="s">
        <v>188</v>
      </c>
      <c r="AU132" s="223" t="s">
        <v>78</v>
      </c>
      <c r="AY132" s="18" t="s">
        <v>187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8" t="s">
        <v>78</v>
      </c>
      <c r="BK132" s="224">
        <f>ROUND(I132*H132,2)</f>
        <v>0</v>
      </c>
      <c r="BL132" s="18" t="s">
        <v>112</v>
      </c>
      <c r="BM132" s="223" t="s">
        <v>688</v>
      </c>
    </row>
    <row r="133" s="2" customFormat="1">
      <c r="A133" s="39"/>
      <c r="B133" s="40"/>
      <c r="C133" s="41"/>
      <c r="D133" s="225" t="s">
        <v>195</v>
      </c>
      <c r="E133" s="41"/>
      <c r="F133" s="226" t="s">
        <v>314</v>
      </c>
      <c r="G133" s="41"/>
      <c r="H133" s="41"/>
      <c r="I133" s="227"/>
      <c r="J133" s="41"/>
      <c r="K133" s="41"/>
      <c r="L133" s="45"/>
      <c r="M133" s="228"/>
      <c r="N133" s="229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195</v>
      </c>
      <c r="AU133" s="18" t="s">
        <v>78</v>
      </c>
    </row>
    <row r="134" s="2" customFormat="1">
      <c r="A134" s="39"/>
      <c r="B134" s="40"/>
      <c r="C134" s="41"/>
      <c r="D134" s="232" t="s">
        <v>315</v>
      </c>
      <c r="E134" s="41"/>
      <c r="F134" s="274" t="s">
        <v>316</v>
      </c>
      <c r="G134" s="41"/>
      <c r="H134" s="41"/>
      <c r="I134" s="227"/>
      <c r="J134" s="41"/>
      <c r="K134" s="41"/>
      <c r="L134" s="45"/>
      <c r="M134" s="228"/>
      <c r="N134" s="229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315</v>
      </c>
      <c r="AU134" s="18" t="s">
        <v>78</v>
      </c>
    </row>
    <row r="135" s="13" customFormat="1">
      <c r="A135" s="13"/>
      <c r="B135" s="230"/>
      <c r="C135" s="231"/>
      <c r="D135" s="232" t="s">
        <v>202</v>
      </c>
      <c r="E135" s="233" t="s">
        <v>19</v>
      </c>
      <c r="F135" s="234" t="s">
        <v>689</v>
      </c>
      <c r="G135" s="231"/>
      <c r="H135" s="235">
        <v>0.10000000000000001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202</v>
      </c>
      <c r="AU135" s="241" t="s">
        <v>78</v>
      </c>
      <c r="AV135" s="13" t="s">
        <v>80</v>
      </c>
      <c r="AW135" s="13" t="s">
        <v>32</v>
      </c>
      <c r="AX135" s="13" t="s">
        <v>71</v>
      </c>
      <c r="AY135" s="241" t="s">
        <v>187</v>
      </c>
    </row>
    <row r="136" s="14" customFormat="1">
      <c r="A136" s="14"/>
      <c r="B136" s="242"/>
      <c r="C136" s="243"/>
      <c r="D136" s="232" t="s">
        <v>202</v>
      </c>
      <c r="E136" s="244" t="s">
        <v>19</v>
      </c>
      <c r="F136" s="245" t="s">
        <v>318</v>
      </c>
      <c r="G136" s="243"/>
      <c r="H136" s="246">
        <v>0.10000000000000001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202</v>
      </c>
      <c r="AU136" s="252" t="s">
        <v>78</v>
      </c>
      <c r="AV136" s="14" t="s">
        <v>91</v>
      </c>
      <c r="AW136" s="14" t="s">
        <v>32</v>
      </c>
      <c r="AX136" s="14" t="s">
        <v>71</v>
      </c>
      <c r="AY136" s="252" t="s">
        <v>187</v>
      </c>
    </row>
    <row r="137" s="13" customFormat="1">
      <c r="A137" s="13"/>
      <c r="B137" s="230"/>
      <c r="C137" s="231"/>
      <c r="D137" s="232" t="s">
        <v>202</v>
      </c>
      <c r="E137" s="233" t="s">
        <v>19</v>
      </c>
      <c r="F137" s="234" t="s">
        <v>690</v>
      </c>
      <c r="G137" s="231"/>
      <c r="H137" s="235">
        <v>87.480000000000004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202</v>
      </c>
      <c r="AU137" s="241" t="s">
        <v>78</v>
      </c>
      <c r="AV137" s="13" t="s">
        <v>80</v>
      </c>
      <c r="AW137" s="13" t="s">
        <v>32</v>
      </c>
      <c r="AX137" s="13" t="s">
        <v>71</v>
      </c>
      <c r="AY137" s="241" t="s">
        <v>187</v>
      </c>
    </row>
    <row r="138" s="14" customFormat="1">
      <c r="A138" s="14"/>
      <c r="B138" s="242"/>
      <c r="C138" s="243"/>
      <c r="D138" s="232" t="s">
        <v>202</v>
      </c>
      <c r="E138" s="244" t="s">
        <v>19</v>
      </c>
      <c r="F138" s="245" t="s">
        <v>691</v>
      </c>
      <c r="G138" s="243"/>
      <c r="H138" s="246">
        <v>87.480000000000004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202</v>
      </c>
      <c r="AU138" s="252" t="s">
        <v>78</v>
      </c>
      <c r="AV138" s="14" t="s">
        <v>91</v>
      </c>
      <c r="AW138" s="14" t="s">
        <v>32</v>
      </c>
      <c r="AX138" s="14" t="s">
        <v>71</v>
      </c>
      <c r="AY138" s="252" t="s">
        <v>187</v>
      </c>
    </row>
    <row r="139" s="13" customFormat="1">
      <c r="A139" s="13"/>
      <c r="B139" s="230"/>
      <c r="C139" s="231"/>
      <c r="D139" s="232" t="s">
        <v>202</v>
      </c>
      <c r="E139" s="233" t="s">
        <v>19</v>
      </c>
      <c r="F139" s="234" t="s">
        <v>692</v>
      </c>
      <c r="G139" s="231"/>
      <c r="H139" s="235">
        <v>13.75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202</v>
      </c>
      <c r="AU139" s="241" t="s">
        <v>78</v>
      </c>
      <c r="AV139" s="13" t="s">
        <v>80</v>
      </c>
      <c r="AW139" s="13" t="s">
        <v>32</v>
      </c>
      <c r="AX139" s="13" t="s">
        <v>71</v>
      </c>
      <c r="AY139" s="241" t="s">
        <v>187</v>
      </c>
    </row>
    <row r="140" s="14" customFormat="1">
      <c r="A140" s="14"/>
      <c r="B140" s="242"/>
      <c r="C140" s="243"/>
      <c r="D140" s="232" t="s">
        <v>202</v>
      </c>
      <c r="E140" s="244" t="s">
        <v>19</v>
      </c>
      <c r="F140" s="245" t="s">
        <v>320</v>
      </c>
      <c r="G140" s="243"/>
      <c r="H140" s="246">
        <v>13.75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202</v>
      </c>
      <c r="AU140" s="252" t="s">
        <v>78</v>
      </c>
      <c r="AV140" s="14" t="s">
        <v>91</v>
      </c>
      <c r="AW140" s="14" t="s">
        <v>32</v>
      </c>
      <c r="AX140" s="14" t="s">
        <v>71</v>
      </c>
      <c r="AY140" s="252" t="s">
        <v>187</v>
      </c>
    </row>
    <row r="141" s="15" customFormat="1">
      <c r="A141" s="15"/>
      <c r="B141" s="253"/>
      <c r="C141" s="254"/>
      <c r="D141" s="232" t="s">
        <v>202</v>
      </c>
      <c r="E141" s="255" t="s">
        <v>19</v>
      </c>
      <c r="F141" s="256" t="s">
        <v>205</v>
      </c>
      <c r="G141" s="254"/>
      <c r="H141" s="257">
        <v>101.33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3" t="s">
        <v>202</v>
      </c>
      <c r="AU141" s="263" t="s">
        <v>78</v>
      </c>
      <c r="AV141" s="15" t="s">
        <v>112</v>
      </c>
      <c r="AW141" s="15" t="s">
        <v>32</v>
      </c>
      <c r="AX141" s="15" t="s">
        <v>78</v>
      </c>
      <c r="AY141" s="263" t="s">
        <v>187</v>
      </c>
    </row>
    <row r="142" s="2" customFormat="1" ht="16.5" customHeight="1">
      <c r="A142" s="39"/>
      <c r="B142" s="40"/>
      <c r="C142" s="212" t="s">
        <v>286</v>
      </c>
      <c r="D142" s="212" t="s">
        <v>188</v>
      </c>
      <c r="E142" s="213" t="s">
        <v>322</v>
      </c>
      <c r="F142" s="214" t="s">
        <v>323</v>
      </c>
      <c r="G142" s="215" t="s">
        <v>303</v>
      </c>
      <c r="H142" s="216">
        <v>101.33</v>
      </c>
      <c r="I142" s="217"/>
      <c r="J142" s="218">
        <f>ROUND(I142*H142,2)</f>
        <v>0</v>
      </c>
      <c r="K142" s="214" t="s">
        <v>192</v>
      </c>
      <c r="L142" s="45"/>
      <c r="M142" s="219" t="s">
        <v>19</v>
      </c>
      <c r="N142" s="220" t="s">
        <v>42</v>
      </c>
      <c r="O142" s="85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3" t="s">
        <v>112</v>
      </c>
      <c r="AT142" s="223" t="s">
        <v>188</v>
      </c>
      <c r="AU142" s="223" t="s">
        <v>78</v>
      </c>
      <c r="AY142" s="18" t="s">
        <v>187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8" t="s">
        <v>78</v>
      </c>
      <c r="BK142" s="224">
        <f>ROUND(I142*H142,2)</f>
        <v>0</v>
      </c>
      <c r="BL142" s="18" t="s">
        <v>112</v>
      </c>
      <c r="BM142" s="223" t="s">
        <v>693</v>
      </c>
    </row>
    <row r="143" s="2" customFormat="1">
      <c r="A143" s="39"/>
      <c r="B143" s="40"/>
      <c r="C143" s="41"/>
      <c r="D143" s="225" t="s">
        <v>195</v>
      </c>
      <c r="E143" s="41"/>
      <c r="F143" s="226" t="s">
        <v>325</v>
      </c>
      <c r="G143" s="41"/>
      <c r="H143" s="41"/>
      <c r="I143" s="227"/>
      <c r="J143" s="41"/>
      <c r="K143" s="41"/>
      <c r="L143" s="45"/>
      <c r="M143" s="228"/>
      <c r="N143" s="229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195</v>
      </c>
      <c r="AU143" s="18" t="s">
        <v>78</v>
      </c>
    </row>
    <row r="144" s="13" customFormat="1">
      <c r="A144" s="13"/>
      <c r="B144" s="230"/>
      <c r="C144" s="231"/>
      <c r="D144" s="232" t="s">
        <v>202</v>
      </c>
      <c r="E144" s="233" t="s">
        <v>19</v>
      </c>
      <c r="F144" s="234" t="s">
        <v>694</v>
      </c>
      <c r="G144" s="231"/>
      <c r="H144" s="235">
        <v>101.33</v>
      </c>
      <c r="I144" s="236"/>
      <c r="J144" s="231"/>
      <c r="K144" s="231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202</v>
      </c>
      <c r="AU144" s="241" t="s">
        <v>78</v>
      </c>
      <c r="AV144" s="13" t="s">
        <v>80</v>
      </c>
      <c r="AW144" s="13" t="s">
        <v>32</v>
      </c>
      <c r="AX144" s="13" t="s">
        <v>71</v>
      </c>
      <c r="AY144" s="241" t="s">
        <v>187</v>
      </c>
    </row>
    <row r="145" s="15" customFormat="1">
      <c r="A145" s="15"/>
      <c r="B145" s="253"/>
      <c r="C145" s="254"/>
      <c r="D145" s="232" t="s">
        <v>202</v>
      </c>
      <c r="E145" s="255" t="s">
        <v>19</v>
      </c>
      <c r="F145" s="256" t="s">
        <v>205</v>
      </c>
      <c r="G145" s="254"/>
      <c r="H145" s="257">
        <v>101.33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3" t="s">
        <v>202</v>
      </c>
      <c r="AU145" s="263" t="s">
        <v>78</v>
      </c>
      <c r="AV145" s="15" t="s">
        <v>112</v>
      </c>
      <c r="AW145" s="15" t="s">
        <v>32</v>
      </c>
      <c r="AX145" s="15" t="s">
        <v>78</v>
      </c>
      <c r="AY145" s="263" t="s">
        <v>187</v>
      </c>
    </row>
    <row r="146" s="2" customFormat="1" ht="16.5" customHeight="1">
      <c r="A146" s="39"/>
      <c r="B146" s="40"/>
      <c r="C146" s="212" t="s">
        <v>291</v>
      </c>
      <c r="D146" s="212" t="s">
        <v>188</v>
      </c>
      <c r="E146" s="213" t="s">
        <v>328</v>
      </c>
      <c r="F146" s="214" t="s">
        <v>573</v>
      </c>
      <c r="G146" s="215" t="s">
        <v>330</v>
      </c>
      <c r="H146" s="216">
        <v>6</v>
      </c>
      <c r="I146" s="217"/>
      <c r="J146" s="218">
        <f>ROUND(I146*H146,2)</f>
        <v>0</v>
      </c>
      <c r="K146" s="214" t="s">
        <v>19</v>
      </c>
      <c r="L146" s="45"/>
      <c r="M146" s="219" t="s">
        <v>19</v>
      </c>
      <c r="N146" s="220" t="s">
        <v>42</v>
      </c>
      <c r="O146" s="85"/>
      <c r="P146" s="221">
        <f>O146*H146</f>
        <v>0</v>
      </c>
      <c r="Q146" s="221">
        <v>0.002</v>
      </c>
      <c r="R146" s="221">
        <f>Q146*H146</f>
        <v>0.012</v>
      </c>
      <c r="S146" s="221">
        <v>0</v>
      </c>
      <c r="T146" s="222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3" t="s">
        <v>112</v>
      </c>
      <c r="AT146" s="223" t="s">
        <v>188</v>
      </c>
      <c r="AU146" s="223" t="s">
        <v>78</v>
      </c>
      <c r="AY146" s="18" t="s">
        <v>187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8" t="s">
        <v>78</v>
      </c>
      <c r="BK146" s="224">
        <f>ROUND(I146*H146,2)</f>
        <v>0</v>
      </c>
      <c r="BL146" s="18" t="s">
        <v>112</v>
      </c>
      <c r="BM146" s="223" t="s">
        <v>695</v>
      </c>
    </row>
    <row r="147" s="13" customFormat="1">
      <c r="A147" s="13"/>
      <c r="B147" s="230"/>
      <c r="C147" s="231"/>
      <c r="D147" s="232" t="s">
        <v>202</v>
      </c>
      <c r="E147" s="233" t="s">
        <v>19</v>
      </c>
      <c r="F147" s="234" t="s">
        <v>696</v>
      </c>
      <c r="G147" s="231"/>
      <c r="H147" s="235">
        <v>6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202</v>
      </c>
      <c r="AU147" s="241" t="s">
        <v>78</v>
      </c>
      <c r="AV147" s="13" t="s">
        <v>80</v>
      </c>
      <c r="AW147" s="13" t="s">
        <v>32</v>
      </c>
      <c r="AX147" s="13" t="s">
        <v>71</v>
      </c>
      <c r="AY147" s="241" t="s">
        <v>187</v>
      </c>
    </row>
    <row r="148" s="14" customFormat="1">
      <c r="A148" s="14"/>
      <c r="B148" s="242"/>
      <c r="C148" s="243"/>
      <c r="D148" s="232" t="s">
        <v>202</v>
      </c>
      <c r="E148" s="244" t="s">
        <v>19</v>
      </c>
      <c r="F148" s="245" t="s">
        <v>333</v>
      </c>
      <c r="G148" s="243"/>
      <c r="H148" s="246">
        <v>6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202</v>
      </c>
      <c r="AU148" s="252" t="s">
        <v>78</v>
      </c>
      <c r="AV148" s="14" t="s">
        <v>91</v>
      </c>
      <c r="AW148" s="14" t="s">
        <v>32</v>
      </c>
      <c r="AX148" s="14" t="s">
        <v>71</v>
      </c>
      <c r="AY148" s="252" t="s">
        <v>187</v>
      </c>
    </row>
    <row r="149" s="15" customFormat="1">
      <c r="A149" s="15"/>
      <c r="B149" s="253"/>
      <c r="C149" s="254"/>
      <c r="D149" s="232" t="s">
        <v>202</v>
      </c>
      <c r="E149" s="255" t="s">
        <v>19</v>
      </c>
      <c r="F149" s="256" t="s">
        <v>205</v>
      </c>
      <c r="G149" s="254"/>
      <c r="H149" s="257">
        <v>6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3" t="s">
        <v>202</v>
      </c>
      <c r="AU149" s="263" t="s">
        <v>78</v>
      </c>
      <c r="AV149" s="15" t="s">
        <v>112</v>
      </c>
      <c r="AW149" s="15" t="s">
        <v>32</v>
      </c>
      <c r="AX149" s="15" t="s">
        <v>78</v>
      </c>
      <c r="AY149" s="263" t="s">
        <v>187</v>
      </c>
    </row>
    <row r="150" s="2" customFormat="1" ht="16.5" customHeight="1">
      <c r="A150" s="39"/>
      <c r="B150" s="40"/>
      <c r="C150" s="212" t="s">
        <v>300</v>
      </c>
      <c r="D150" s="212" t="s">
        <v>188</v>
      </c>
      <c r="E150" s="213" t="s">
        <v>335</v>
      </c>
      <c r="F150" s="214" t="s">
        <v>336</v>
      </c>
      <c r="G150" s="215" t="s">
        <v>330</v>
      </c>
      <c r="H150" s="216">
        <v>3</v>
      </c>
      <c r="I150" s="217"/>
      <c r="J150" s="218">
        <f>ROUND(I150*H150,2)</f>
        <v>0</v>
      </c>
      <c r="K150" s="214" t="s">
        <v>19</v>
      </c>
      <c r="L150" s="45"/>
      <c r="M150" s="219" t="s">
        <v>19</v>
      </c>
      <c r="N150" s="220" t="s">
        <v>42</v>
      </c>
      <c r="O150" s="85"/>
      <c r="P150" s="221">
        <f>O150*H150</f>
        <v>0</v>
      </c>
      <c r="Q150" s="221">
        <v>0.014999999999999999</v>
      </c>
      <c r="R150" s="221">
        <f>Q150*H150</f>
        <v>0.044999999999999998</v>
      </c>
      <c r="S150" s="221">
        <v>0</v>
      </c>
      <c r="T150" s="22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3" t="s">
        <v>112</v>
      </c>
      <c r="AT150" s="223" t="s">
        <v>188</v>
      </c>
      <c r="AU150" s="223" t="s">
        <v>78</v>
      </c>
      <c r="AY150" s="18" t="s">
        <v>187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8" t="s">
        <v>78</v>
      </c>
      <c r="BK150" s="224">
        <f>ROUND(I150*H150,2)</f>
        <v>0</v>
      </c>
      <c r="BL150" s="18" t="s">
        <v>112</v>
      </c>
      <c r="BM150" s="223" t="s">
        <v>697</v>
      </c>
    </row>
    <row r="151" s="13" customFormat="1">
      <c r="A151" s="13"/>
      <c r="B151" s="230"/>
      <c r="C151" s="231"/>
      <c r="D151" s="232" t="s">
        <v>202</v>
      </c>
      <c r="E151" s="233" t="s">
        <v>19</v>
      </c>
      <c r="F151" s="234" t="s">
        <v>698</v>
      </c>
      <c r="G151" s="231"/>
      <c r="H151" s="235">
        <v>3</v>
      </c>
      <c r="I151" s="236"/>
      <c r="J151" s="231"/>
      <c r="K151" s="231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202</v>
      </c>
      <c r="AU151" s="241" t="s">
        <v>78</v>
      </c>
      <c r="AV151" s="13" t="s">
        <v>80</v>
      </c>
      <c r="AW151" s="13" t="s">
        <v>32</v>
      </c>
      <c r="AX151" s="13" t="s">
        <v>71</v>
      </c>
      <c r="AY151" s="241" t="s">
        <v>187</v>
      </c>
    </row>
    <row r="152" s="14" customFormat="1">
      <c r="A152" s="14"/>
      <c r="B152" s="242"/>
      <c r="C152" s="243"/>
      <c r="D152" s="232" t="s">
        <v>202</v>
      </c>
      <c r="E152" s="244" t="s">
        <v>19</v>
      </c>
      <c r="F152" s="245" t="s">
        <v>339</v>
      </c>
      <c r="G152" s="243"/>
      <c r="H152" s="246">
        <v>3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202</v>
      </c>
      <c r="AU152" s="252" t="s">
        <v>78</v>
      </c>
      <c r="AV152" s="14" t="s">
        <v>91</v>
      </c>
      <c r="AW152" s="14" t="s">
        <v>32</v>
      </c>
      <c r="AX152" s="14" t="s">
        <v>71</v>
      </c>
      <c r="AY152" s="252" t="s">
        <v>187</v>
      </c>
    </row>
    <row r="153" s="15" customFormat="1">
      <c r="A153" s="15"/>
      <c r="B153" s="253"/>
      <c r="C153" s="254"/>
      <c r="D153" s="232" t="s">
        <v>202</v>
      </c>
      <c r="E153" s="255" t="s">
        <v>19</v>
      </c>
      <c r="F153" s="256" t="s">
        <v>205</v>
      </c>
      <c r="G153" s="254"/>
      <c r="H153" s="257">
        <v>3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3" t="s">
        <v>202</v>
      </c>
      <c r="AU153" s="263" t="s">
        <v>78</v>
      </c>
      <c r="AV153" s="15" t="s">
        <v>112</v>
      </c>
      <c r="AW153" s="15" t="s">
        <v>32</v>
      </c>
      <c r="AX153" s="15" t="s">
        <v>78</v>
      </c>
      <c r="AY153" s="263" t="s">
        <v>187</v>
      </c>
    </row>
    <row r="154" s="2" customFormat="1" ht="16.5" customHeight="1">
      <c r="A154" s="39"/>
      <c r="B154" s="40"/>
      <c r="C154" s="212" t="s">
        <v>306</v>
      </c>
      <c r="D154" s="212" t="s">
        <v>188</v>
      </c>
      <c r="E154" s="213" t="s">
        <v>341</v>
      </c>
      <c r="F154" s="214" t="s">
        <v>342</v>
      </c>
      <c r="G154" s="215" t="s">
        <v>330</v>
      </c>
      <c r="H154" s="216">
        <v>3</v>
      </c>
      <c r="I154" s="217"/>
      <c r="J154" s="218">
        <f>ROUND(I154*H154,2)</f>
        <v>0</v>
      </c>
      <c r="K154" s="214" t="s">
        <v>19</v>
      </c>
      <c r="L154" s="45"/>
      <c r="M154" s="219" t="s">
        <v>19</v>
      </c>
      <c r="N154" s="220" t="s">
        <v>42</v>
      </c>
      <c r="O154" s="85"/>
      <c r="P154" s="221">
        <f>O154*H154</f>
        <v>0</v>
      </c>
      <c r="Q154" s="221">
        <v>0.014999999999999999</v>
      </c>
      <c r="R154" s="221">
        <f>Q154*H154</f>
        <v>0.044999999999999998</v>
      </c>
      <c r="S154" s="221">
        <v>0</v>
      </c>
      <c r="T154" s="222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3" t="s">
        <v>112</v>
      </c>
      <c r="AT154" s="223" t="s">
        <v>188</v>
      </c>
      <c r="AU154" s="223" t="s">
        <v>78</v>
      </c>
      <c r="AY154" s="18" t="s">
        <v>187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8" t="s">
        <v>78</v>
      </c>
      <c r="BK154" s="224">
        <f>ROUND(I154*H154,2)</f>
        <v>0</v>
      </c>
      <c r="BL154" s="18" t="s">
        <v>112</v>
      </c>
      <c r="BM154" s="223" t="s">
        <v>699</v>
      </c>
    </row>
    <row r="155" s="2" customFormat="1">
      <c r="A155" s="39"/>
      <c r="B155" s="40"/>
      <c r="C155" s="41"/>
      <c r="D155" s="232" t="s">
        <v>315</v>
      </c>
      <c r="E155" s="41"/>
      <c r="F155" s="274" t="s">
        <v>344</v>
      </c>
      <c r="G155" s="41"/>
      <c r="H155" s="41"/>
      <c r="I155" s="227"/>
      <c r="J155" s="41"/>
      <c r="K155" s="41"/>
      <c r="L155" s="45"/>
      <c r="M155" s="228"/>
      <c r="N155" s="229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315</v>
      </c>
      <c r="AU155" s="18" t="s">
        <v>78</v>
      </c>
    </row>
    <row r="156" s="13" customFormat="1">
      <c r="A156" s="13"/>
      <c r="B156" s="230"/>
      <c r="C156" s="231"/>
      <c r="D156" s="232" t="s">
        <v>202</v>
      </c>
      <c r="E156" s="233" t="s">
        <v>19</v>
      </c>
      <c r="F156" s="234" t="s">
        <v>698</v>
      </c>
      <c r="G156" s="231"/>
      <c r="H156" s="235">
        <v>3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202</v>
      </c>
      <c r="AU156" s="241" t="s">
        <v>78</v>
      </c>
      <c r="AV156" s="13" t="s">
        <v>80</v>
      </c>
      <c r="AW156" s="13" t="s">
        <v>32</v>
      </c>
      <c r="AX156" s="13" t="s">
        <v>71</v>
      </c>
      <c r="AY156" s="241" t="s">
        <v>187</v>
      </c>
    </row>
    <row r="157" s="14" customFormat="1">
      <c r="A157" s="14"/>
      <c r="B157" s="242"/>
      <c r="C157" s="243"/>
      <c r="D157" s="232" t="s">
        <v>202</v>
      </c>
      <c r="E157" s="244" t="s">
        <v>19</v>
      </c>
      <c r="F157" s="245" t="s">
        <v>339</v>
      </c>
      <c r="G157" s="243"/>
      <c r="H157" s="246">
        <v>3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202</v>
      </c>
      <c r="AU157" s="252" t="s">
        <v>78</v>
      </c>
      <c r="AV157" s="14" t="s">
        <v>91</v>
      </c>
      <c r="AW157" s="14" t="s">
        <v>32</v>
      </c>
      <c r="AX157" s="14" t="s">
        <v>71</v>
      </c>
      <c r="AY157" s="252" t="s">
        <v>187</v>
      </c>
    </row>
    <row r="158" s="15" customFormat="1">
      <c r="A158" s="15"/>
      <c r="B158" s="253"/>
      <c r="C158" s="254"/>
      <c r="D158" s="232" t="s">
        <v>202</v>
      </c>
      <c r="E158" s="255" t="s">
        <v>19</v>
      </c>
      <c r="F158" s="256" t="s">
        <v>205</v>
      </c>
      <c r="G158" s="254"/>
      <c r="H158" s="257">
        <v>3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3" t="s">
        <v>202</v>
      </c>
      <c r="AU158" s="263" t="s">
        <v>78</v>
      </c>
      <c r="AV158" s="15" t="s">
        <v>112</v>
      </c>
      <c r="AW158" s="15" t="s">
        <v>32</v>
      </c>
      <c r="AX158" s="15" t="s">
        <v>78</v>
      </c>
      <c r="AY158" s="263" t="s">
        <v>187</v>
      </c>
    </row>
    <row r="159" s="2" customFormat="1" ht="16.5" customHeight="1">
      <c r="A159" s="39"/>
      <c r="B159" s="40"/>
      <c r="C159" s="212" t="s">
        <v>7</v>
      </c>
      <c r="D159" s="212" t="s">
        <v>188</v>
      </c>
      <c r="E159" s="213" t="s">
        <v>346</v>
      </c>
      <c r="F159" s="214" t="s">
        <v>347</v>
      </c>
      <c r="G159" s="215" t="s">
        <v>330</v>
      </c>
      <c r="H159" s="216">
        <v>3563</v>
      </c>
      <c r="I159" s="217"/>
      <c r="J159" s="218">
        <f>ROUND(I159*H159,2)</f>
        <v>0</v>
      </c>
      <c r="K159" s="214" t="s">
        <v>19</v>
      </c>
      <c r="L159" s="45"/>
      <c r="M159" s="219" t="s">
        <v>19</v>
      </c>
      <c r="N159" s="220" t="s">
        <v>42</v>
      </c>
      <c r="O159" s="85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2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3" t="s">
        <v>112</v>
      </c>
      <c r="AT159" s="223" t="s">
        <v>188</v>
      </c>
      <c r="AU159" s="223" t="s">
        <v>78</v>
      </c>
      <c r="AY159" s="18" t="s">
        <v>187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8" t="s">
        <v>78</v>
      </c>
      <c r="BK159" s="224">
        <f>ROUND(I159*H159,2)</f>
        <v>0</v>
      </c>
      <c r="BL159" s="18" t="s">
        <v>112</v>
      </c>
      <c r="BM159" s="223" t="s">
        <v>700</v>
      </c>
    </row>
    <row r="160" s="13" customFormat="1">
      <c r="A160" s="13"/>
      <c r="B160" s="230"/>
      <c r="C160" s="231"/>
      <c r="D160" s="232" t="s">
        <v>202</v>
      </c>
      <c r="E160" s="233" t="s">
        <v>19</v>
      </c>
      <c r="F160" s="234" t="s">
        <v>701</v>
      </c>
      <c r="G160" s="231"/>
      <c r="H160" s="235">
        <v>3563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202</v>
      </c>
      <c r="AU160" s="241" t="s">
        <v>78</v>
      </c>
      <c r="AV160" s="13" t="s">
        <v>80</v>
      </c>
      <c r="AW160" s="13" t="s">
        <v>32</v>
      </c>
      <c r="AX160" s="13" t="s">
        <v>71</v>
      </c>
      <c r="AY160" s="241" t="s">
        <v>187</v>
      </c>
    </row>
    <row r="161" s="14" customFormat="1">
      <c r="A161" s="14"/>
      <c r="B161" s="242"/>
      <c r="C161" s="243"/>
      <c r="D161" s="232" t="s">
        <v>202</v>
      </c>
      <c r="E161" s="244" t="s">
        <v>19</v>
      </c>
      <c r="F161" s="245" t="s">
        <v>702</v>
      </c>
      <c r="G161" s="243"/>
      <c r="H161" s="246">
        <v>3563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202</v>
      </c>
      <c r="AU161" s="252" t="s">
        <v>78</v>
      </c>
      <c r="AV161" s="14" t="s">
        <v>91</v>
      </c>
      <c r="AW161" s="14" t="s">
        <v>32</v>
      </c>
      <c r="AX161" s="14" t="s">
        <v>71</v>
      </c>
      <c r="AY161" s="252" t="s">
        <v>187</v>
      </c>
    </row>
    <row r="162" s="15" customFormat="1">
      <c r="A162" s="15"/>
      <c r="B162" s="253"/>
      <c r="C162" s="254"/>
      <c r="D162" s="232" t="s">
        <v>202</v>
      </c>
      <c r="E162" s="255" t="s">
        <v>19</v>
      </c>
      <c r="F162" s="256" t="s">
        <v>205</v>
      </c>
      <c r="G162" s="254"/>
      <c r="H162" s="257">
        <v>3563</v>
      </c>
      <c r="I162" s="258"/>
      <c r="J162" s="254"/>
      <c r="K162" s="254"/>
      <c r="L162" s="259"/>
      <c r="M162" s="260"/>
      <c r="N162" s="261"/>
      <c r="O162" s="261"/>
      <c r="P162" s="261"/>
      <c r="Q162" s="261"/>
      <c r="R162" s="261"/>
      <c r="S162" s="261"/>
      <c r="T162" s="262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3" t="s">
        <v>202</v>
      </c>
      <c r="AU162" s="263" t="s">
        <v>78</v>
      </c>
      <c r="AV162" s="15" t="s">
        <v>112</v>
      </c>
      <c r="AW162" s="15" t="s">
        <v>32</v>
      </c>
      <c r="AX162" s="15" t="s">
        <v>78</v>
      </c>
      <c r="AY162" s="263" t="s">
        <v>187</v>
      </c>
    </row>
    <row r="163" s="2" customFormat="1" ht="16.5" customHeight="1">
      <c r="A163" s="39"/>
      <c r="B163" s="40"/>
      <c r="C163" s="264" t="s">
        <v>321</v>
      </c>
      <c r="D163" s="264" t="s">
        <v>244</v>
      </c>
      <c r="E163" s="265" t="s">
        <v>352</v>
      </c>
      <c r="F163" s="266" t="s">
        <v>353</v>
      </c>
      <c r="G163" s="267" t="s">
        <v>247</v>
      </c>
      <c r="H163" s="268">
        <v>375.44</v>
      </c>
      <c r="I163" s="269"/>
      <c r="J163" s="270">
        <f>ROUND(I163*H163,2)</f>
        <v>0</v>
      </c>
      <c r="K163" s="266" t="s">
        <v>19</v>
      </c>
      <c r="L163" s="271"/>
      <c r="M163" s="272" t="s">
        <v>19</v>
      </c>
      <c r="N163" s="273" t="s">
        <v>42</v>
      </c>
      <c r="O163" s="85"/>
      <c r="P163" s="221">
        <f>O163*H163</f>
        <v>0</v>
      </c>
      <c r="Q163" s="221">
        <v>0.001</v>
      </c>
      <c r="R163" s="221">
        <f>Q163*H163</f>
        <v>0.37544</v>
      </c>
      <c r="S163" s="221">
        <v>0</v>
      </c>
      <c r="T163" s="222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3" t="s">
        <v>234</v>
      </c>
      <c r="AT163" s="223" t="s">
        <v>244</v>
      </c>
      <c r="AU163" s="223" t="s">
        <v>78</v>
      </c>
      <c r="AY163" s="18" t="s">
        <v>187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8" t="s">
        <v>78</v>
      </c>
      <c r="BK163" s="224">
        <f>ROUND(I163*H163,2)</f>
        <v>0</v>
      </c>
      <c r="BL163" s="18" t="s">
        <v>112</v>
      </c>
      <c r="BM163" s="223" t="s">
        <v>703</v>
      </c>
    </row>
    <row r="164" s="13" customFormat="1">
      <c r="A164" s="13"/>
      <c r="B164" s="230"/>
      <c r="C164" s="231"/>
      <c r="D164" s="232" t="s">
        <v>202</v>
      </c>
      <c r="E164" s="233" t="s">
        <v>19</v>
      </c>
      <c r="F164" s="234" t="s">
        <v>704</v>
      </c>
      <c r="G164" s="231"/>
      <c r="H164" s="235">
        <v>0.51000000000000001</v>
      </c>
      <c r="I164" s="236"/>
      <c r="J164" s="231"/>
      <c r="K164" s="231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202</v>
      </c>
      <c r="AU164" s="241" t="s">
        <v>78</v>
      </c>
      <c r="AV164" s="13" t="s">
        <v>80</v>
      </c>
      <c r="AW164" s="13" t="s">
        <v>32</v>
      </c>
      <c r="AX164" s="13" t="s">
        <v>71</v>
      </c>
      <c r="AY164" s="241" t="s">
        <v>187</v>
      </c>
    </row>
    <row r="165" s="14" customFormat="1">
      <c r="A165" s="14"/>
      <c r="B165" s="242"/>
      <c r="C165" s="243"/>
      <c r="D165" s="232" t="s">
        <v>202</v>
      </c>
      <c r="E165" s="244" t="s">
        <v>19</v>
      </c>
      <c r="F165" s="245" t="s">
        <v>705</v>
      </c>
      <c r="G165" s="243"/>
      <c r="H165" s="246">
        <v>0.51000000000000001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202</v>
      </c>
      <c r="AU165" s="252" t="s">
        <v>78</v>
      </c>
      <c r="AV165" s="14" t="s">
        <v>91</v>
      </c>
      <c r="AW165" s="14" t="s">
        <v>32</v>
      </c>
      <c r="AX165" s="14" t="s">
        <v>71</v>
      </c>
      <c r="AY165" s="252" t="s">
        <v>187</v>
      </c>
    </row>
    <row r="166" s="13" customFormat="1">
      <c r="A166" s="13"/>
      <c r="B166" s="230"/>
      <c r="C166" s="231"/>
      <c r="D166" s="232" t="s">
        <v>202</v>
      </c>
      <c r="E166" s="233" t="s">
        <v>19</v>
      </c>
      <c r="F166" s="234" t="s">
        <v>706</v>
      </c>
      <c r="G166" s="231"/>
      <c r="H166" s="235">
        <v>306.18000000000001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202</v>
      </c>
      <c r="AU166" s="241" t="s">
        <v>78</v>
      </c>
      <c r="AV166" s="13" t="s">
        <v>80</v>
      </c>
      <c r="AW166" s="13" t="s">
        <v>32</v>
      </c>
      <c r="AX166" s="13" t="s">
        <v>71</v>
      </c>
      <c r="AY166" s="241" t="s">
        <v>187</v>
      </c>
    </row>
    <row r="167" s="14" customFormat="1">
      <c r="A167" s="14"/>
      <c r="B167" s="242"/>
      <c r="C167" s="243"/>
      <c r="D167" s="232" t="s">
        <v>202</v>
      </c>
      <c r="E167" s="244" t="s">
        <v>19</v>
      </c>
      <c r="F167" s="245" t="s">
        <v>707</v>
      </c>
      <c r="G167" s="243"/>
      <c r="H167" s="246">
        <v>306.18000000000001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202</v>
      </c>
      <c r="AU167" s="252" t="s">
        <v>78</v>
      </c>
      <c r="AV167" s="14" t="s">
        <v>91</v>
      </c>
      <c r="AW167" s="14" t="s">
        <v>32</v>
      </c>
      <c r="AX167" s="14" t="s">
        <v>71</v>
      </c>
      <c r="AY167" s="252" t="s">
        <v>187</v>
      </c>
    </row>
    <row r="168" s="13" customFormat="1">
      <c r="A168" s="13"/>
      <c r="B168" s="230"/>
      <c r="C168" s="231"/>
      <c r="D168" s="232" t="s">
        <v>202</v>
      </c>
      <c r="E168" s="233" t="s">
        <v>19</v>
      </c>
      <c r="F168" s="234" t="s">
        <v>708</v>
      </c>
      <c r="G168" s="231"/>
      <c r="H168" s="235">
        <v>68.75</v>
      </c>
      <c r="I168" s="236"/>
      <c r="J168" s="231"/>
      <c r="K168" s="231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202</v>
      </c>
      <c r="AU168" s="241" t="s">
        <v>78</v>
      </c>
      <c r="AV168" s="13" t="s">
        <v>80</v>
      </c>
      <c r="AW168" s="13" t="s">
        <v>32</v>
      </c>
      <c r="AX168" s="13" t="s">
        <v>71</v>
      </c>
      <c r="AY168" s="241" t="s">
        <v>187</v>
      </c>
    </row>
    <row r="169" s="14" customFormat="1">
      <c r="A169" s="14"/>
      <c r="B169" s="242"/>
      <c r="C169" s="243"/>
      <c r="D169" s="232" t="s">
        <v>202</v>
      </c>
      <c r="E169" s="244" t="s">
        <v>19</v>
      </c>
      <c r="F169" s="245" t="s">
        <v>358</v>
      </c>
      <c r="G169" s="243"/>
      <c r="H169" s="246">
        <v>68.75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202</v>
      </c>
      <c r="AU169" s="252" t="s">
        <v>78</v>
      </c>
      <c r="AV169" s="14" t="s">
        <v>91</v>
      </c>
      <c r="AW169" s="14" t="s">
        <v>32</v>
      </c>
      <c r="AX169" s="14" t="s">
        <v>71</v>
      </c>
      <c r="AY169" s="252" t="s">
        <v>187</v>
      </c>
    </row>
    <row r="170" s="15" customFormat="1">
      <c r="A170" s="15"/>
      <c r="B170" s="253"/>
      <c r="C170" s="254"/>
      <c r="D170" s="232" t="s">
        <v>202</v>
      </c>
      <c r="E170" s="255" t="s">
        <v>19</v>
      </c>
      <c r="F170" s="256" t="s">
        <v>205</v>
      </c>
      <c r="G170" s="254"/>
      <c r="H170" s="257">
        <v>375.44</v>
      </c>
      <c r="I170" s="258"/>
      <c r="J170" s="254"/>
      <c r="K170" s="254"/>
      <c r="L170" s="259"/>
      <c r="M170" s="260"/>
      <c r="N170" s="261"/>
      <c r="O170" s="261"/>
      <c r="P170" s="261"/>
      <c r="Q170" s="261"/>
      <c r="R170" s="261"/>
      <c r="S170" s="261"/>
      <c r="T170" s="262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3" t="s">
        <v>202</v>
      </c>
      <c r="AU170" s="263" t="s">
        <v>78</v>
      </c>
      <c r="AV170" s="15" t="s">
        <v>112</v>
      </c>
      <c r="AW170" s="15" t="s">
        <v>32</v>
      </c>
      <c r="AX170" s="15" t="s">
        <v>78</v>
      </c>
      <c r="AY170" s="263" t="s">
        <v>187</v>
      </c>
    </row>
    <row r="171" s="2" customFormat="1" ht="16.5" customHeight="1">
      <c r="A171" s="39"/>
      <c r="B171" s="40"/>
      <c r="C171" s="212" t="s">
        <v>327</v>
      </c>
      <c r="D171" s="212" t="s">
        <v>188</v>
      </c>
      <c r="E171" s="213" t="s">
        <v>366</v>
      </c>
      <c r="F171" s="214" t="s">
        <v>367</v>
      </c>
      <c r="G171" s="215" t="s">
        <v>330</v>
      </c>
      <c r="H171" s="216">
        <v>1375</v>
      </c>
      <c r="I171" s="217"/>
      <c r="J171" s="218">
        <f>ROUND(I171*H171,2)</f>
        <v>0</v>
      </c>
      <c r="K171" s="214" t="s">
        <v>19</v>
      </c>
      <c r="L171" s="45"/>
      <c r="M171" s="219" t="s">
        <v>19</v>
      </c>
      <c r="N171" s="220" t="s">
        <v>42</v>
      </c>
      <c r="O171" s="85"/>
      <c r="P171" s="221">
        <f>O171*H171</f>
        <v>0</v>
      </c>
      <c r="Q171" s="221">
        <v>0.002</v>
      </c>
      <c r="R171" s="221">
        <f>Q171*H171</f>
        <v>2.75</v>
      </c>
      <c r="S171" s="221">
        <v>0</v>
      </c>
      <c r="T171" s="222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3" t="s">
        <v>112</v>
      </c>
      <c r="AT171" s="223" t="s">
        <v>188</v>
      </c>
      <c r="AU171" s="223" t="s">
        <v>78</v>
      </c>
      <c r="AY171" s="18" t="s">
        <v>187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8" t="s">
        <v>78</v>
      </c>
      <c r="BK171" s="224">
        <f>ROUND(I171*H171,2)</f>
        <v>0</v>
      </c>
      <c r="BL171" s="18" t="s">
        <v>112</v>
      </c>
      <c r="BM171" s="223" t="s">
        <v>709</v>
      </c>
    </row>
    <row r="172" s="2" customFormat="1">
      <c r="A172" s="39"/>
      <c r="B172" s="40"/>
      <c r="C172" s="41"/>
      <c r="D172" s="232" t="s">
        <v>315</v>
      </c>
      <c r="E172" s="41"/>
      <c r="F172" s="274" t="s">
        <v>369</v>
      </c>
      <c r="G172" s="41"/>
      <c r="H172" s="41"/>
      <c r="I172" s="227"/>
      <c r="J172" s="41"/>
      <c r="K172" s="41"/>
      <c r="L172" s="45"/>
      <c r="M172" s="228"/>
      <c r="N172" s="229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315</v>
      </c>
      <c r="AU172" s="18" t="s">
        <v>78</v>
      </c>
    </row>
    <row r="173" s="13" customFormat="1">
      <c r="A173" s="13"/>
      <c r="B173" s="230"/>
      <c r="C173" s="231"/>
      <c r="D173" s="232" t="s">
        <v>202</v>
      </c>
      <c r="E173" s="233" t="s">
        <v>19</v>
      </c>
      <c r="F173" s="234" t="s">
        <v>683</v>
      </c>
      <c r="G173" s="231"/>
      <c r="H173" s="235">
        <v>1375</v>
      </c>
      <c r="I173" s="236"/>
      <c r="J173" s="231"/>
      <c r="K173" s="231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202</v>
      </c>
      <c r="AU173" s="241" t="s">
        <v>78</v>
      </c>
      <c r="AV173" s="13" t="s">
        <v>80</v>
      </c>
      <c r="AW173" s="13" t="s">
        <v>32</v>
      </c>
      <c r="AX173" s="13" t="s">
        <v>71</v>
      </c>
      <c r="AY173" s="241" t="s">
        <v>187</v>
      </c>
    </row>
    <row r="174" s="14" customFormat="1">
      <c r="A174" s="14"/>
      <c r="B174" s="242"/>
      <c r="C174" s="243"/>
      <c r="D174" s="232" t="s">
        <v>202</v>
      </c>
      <c r="E174" s="244" t="s">
        <v>19</v>
      </c>
      <c r="F174" s="245" t="s">
        <v>710</v>
      </c>
      <c r="G174" s="243"/>
      <c r="H174" s="246">
        <v>1375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202</v>
      </c>
      <c r="AU174" s="252" t="s">
        <v>78</v>
      </c>
      <c r="AV174" s="14" t="s">
        <v>91</v>
      </c>
      <c r="AW174" s="14" t="s">
        <v>32</v>
      </c>
      <c r="AX174" s="14" t="s">
        <v>71</v>
      </c>
      <c r="AY174" s="252" t="s">
        <v>187</v>
      </c>
    </row>
    <row r="175" s="15" customFormat="1">
      <c r="A175" s="15"/>
      <c r="B175" s="253"/>
      <c r="C175" s="254"/>
      <c r="D175" s="232" t="s">
        <v>202</v>
      </c>
      <c r="E175" s="255" t="s">
        <v>19</v>
      </c>
      <c r="F175" s="256" t="s">
        <v>205</v>
      </c>
      <c r="G175" s="254"/>
      <c r="H175" s="257">
        <v>1375</v>
      </c>
      <c r="I175" s="258"/>
      <c r="J175" s="254"/>
      <c r="K175" s="254"/>
      <c r="L175" s="259"/>
      <c r="M175" s="260"/>
      <c r="N175" s="261"/>
      <c r="O175" s="261"/>
      <c r="P175" s="261"/>
      <c r="Q175" s="261"/>
      <c r="R175" s="261"/>
      <c r="S175" s="261"/>
      <c r="T175" s="262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3" t="s">
        <v>202</v>
      </c>
      <c r="AU175" s="263" t="s">
        <v>78</v>
      </c>
      <c r="AV175" s="15" t="s">
        <v>112</v>
      </c>
      <c r="AW175" s="15" t="s">
        <v>32</v>
      </c>
      <c r="AX175" s="15" t="s">
        <v>78</v>
      </c>
      <c r="AY175" s="263" t="s">
        <v>187</v>
      </c>
    </row>
    <row r="176" s="2" customFormat="1" ht="16.5" customHeight="1">
      <c r="A176" s="39"/>
      <c r="B176" s="40"/>
      <c r="C176" s="212" t="s">
        <v>334</v>
      </c>
      <c r="D176" s="212" t="s">
        <v>188</v>
      </c>
      <c r="E176" s="213" t="s">
        <v>371</v>
      </c>
      <c r="F176" s="214" t="s">
        <v>372</v>
      </c>
      <c r="G176" s="215" t="s">
        <v>330</v>
      </c>
      <c r="H176" s="216">
        <v>2188</v>
      </c>
      <c r="I176" s="217"/>
      <c r="J176" s="218">
        <f>ROUND(I176*H176,2)</f>
        <v>0</v>
      </c>
      <c r="K176" s="214" t="s">
        <v>19</v>
      </c>
      <c r="L176" s="45"/>
      <c r="M176" s="219" t="s">
        <v>19</v>
      </c>
      <c r="N176" s="220" t="s">
        <v>42</v>
      </c>
      <c r="O176" s="85"/>
      <c r="P176" s="221">
        <f>O176*H176</f>
        <v>0</v>
      </c>
      <c r="Q176" s="221">
        <v>0.002</v>
      </c>
      <c r="R176" s="221">
        <f>Q176*H176</f>
        <v>4.3760000000000003</v>
      </c>
      <c r="S176" s="221">
        <v>0</v>
      </c>
      <c r="T176" s="222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3" t="s">
        <v>112</v>
      </c>
      <c r="AT176" s="223" t="s">
        <v>188</v>
      </c>
      <c r="AU176" s="223" t="s">
        <v>78</v>
      </c>
      <c r="AY176" s="18" t="s">
        <v>187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8" t="s">
        <v>78</v>
      </c>
      <c r="BK176" s="224">
        <f>ROUND(I176*H176,2)</f>
        <v>0</v>
      </c>
      <c r="BL176" s="18" t="s">
        <v>112</v>
      </c>
      <c r="BM176" s="223" t="s">
        <v>711</v>
      </c>
    </row>
    <row r="177" s="2" customFormat="1">
      <c r="A177" s="39"/>
      <c r="B177" s="40"/>
      <c r="C177" s="41"/>
      <c r="D177" s="232" t="s">
        <v>315</v>
      </c>
      <c r="E177" s="41"/>
      <c r="F177" s="274" t="s">
        <v>374</v>
      </c>
      <c r="G177" s="41"/>
      <c r="H177" s="41"/>
      <c r="I177" s="227"/>
      <c r="J177" s="41"/>
      <c r="K177" s="41"/>
      <c r="L177" s="45"/>
      <c r="M177" s="228"/>
      <c r="N177" s="229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315</v>
      </c>
      <c r="AU177" s="18" t="s">
        <v>78</v>
      </c>
    </row>
    <row r="178" s="13" customFormat="1">
      <c r="A178" s="13"/>
      <c r="B178" s="230"/>
      <c r="C178" s="231"/>
      <c r="D178" s="232" t="s">
        <v>202</v>
      </c>
      <c r="E178" s="233" t="s">
        <v>19</v>
      </c>
      <c r="F178" s="234" t="s">
        <v>712</v>
      </c>
      <c r="G178" s="231"/>
      <c r="H178" s="235">
        <v>2188</v>
      </c>
      <c r="I178" s="236"/>
      <c r="J178" s="231"/>
      <c r="K178" s="231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202</v>
      </c>
      <c r="AU178" s="241" t="s">
        <v>78</v>
      </c>
      <c r="AV178" s="13" t="s">
        <v>80</v>
      </c>
      <c r="AW178" s="13" t="s">
        <v>32</v>
      </c>
      <c r="AX178" s="13" t="s">
        <v>71</v>
      </c>
      <c r="AY178" s="241" t="s">
        <v>187</v>
      </c>
    </row>
    <row r="179" s="14" customFormat="1">
      <c r="A179" s="14"/>
      <c r="B179" s="242"/>
      <c r="C179" s="243"/>
      <c r="D179" s="232" t="s">
        <v>202</v>
      </c>
      <c r="E179" s="244" t="s">
        <v>19</v>
      </c>
      <c r="F179" s="245" t="s">
        <v>713</v>
      </c>
      <c r="G179" s="243"/>
      <c r="H179" s="246">
        <v>2188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202</v>
      </c>
      <c r="AU179" s="252" t="s">
        <v>78</v>
      </c>
      <c r="AV179" s="14" t="s">
        <v>91</v>
      </c>
      <c r="AW179" s="14" t="s">
        <v>32</v>
      </c>
      <c r="AX179" s="14" t="s">
        <v>71</v>
      </c>
      <c r="AY179" s="252" t="s">
        <v>187</v>
      </c>
    </row>
    <row r="180" s="15" customFormat="1">
      <c r="A180" s="15"/>
      <c r="B180" s="253"/>
      <c r="C180" s="254"/>
      <c r="D180" s="232" t="s">
        <v>202</v>
      </c>
      <c r="E180" s="255" t="s">
        <v>19</v>
      </c>
      <c r="F180" s="256" t="s">
        <v>205</v>
      </c>
      <c r="G180" s="254"/>
      <c r="H180" s="257">
        <v>2188</v>
      </c>
      <c r="I180" s="258"/>
      <c r="J180" s="254"/>
      <c r="K180" s="254"/>
      <c r="L180" s="259"/>
      <c r="M180" s="260"/>
      <c r="N180" s="261"/>
      <c r="O180" s="261"/>
      <c r="P180" s="261"/>
      <c r="Q180" s="261"/>
      <c r="R180" s="261"/>
      <c r="S180" s="261"/>
      <c r="T180" s="262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3" t="s">
        <v>202</v>
      </c>
      <c r="AU180" s="263" t="s">
        <v>78</v>
      </c>
      <c r="AV180" s="15" t="s">
        <v>112</v>
      </c>
      <c r="AW180" s="15" t="s">
        <v>32</v>
      </c>
      <c r="AX180" s="15" t="s">
        <v>78</v>
      </c>
      <c r="AY180" s="263" t="s">
        <v>187</v>
      </c>
    </row>
    <row r="181" s="12" customFormat="1" ht="25.92" customHeight="1">
      <c r="A181" s="12"/>
      <c r="B181" s="198"/>
      <c r="C181" s="199"/>
      <c r="D181" s="200" t="s">
        <v>70</v>
      </c>
      <c r="E181" s="201" t="s">
        <v>80</v>
      </c>
      <c r="F181" s="201" t="s">
        <v>600</v>
      </c>
      <c r="G181" s="199"/>
      <c r="H181" s="199"/>
      <c r="I181" s="202"/>
      <c r="J181" s="203">
        <f>BK181</f>
        <v>0</v>
      </c>
      <c r="K181" s="199"/>
      <c r="L181" s="204"/>
      <c r="M181" s="205"/>
      <c r="N181" s="206"/>
      <c r="O181" s="206"/>
      <c r="P181" s="207">
        <f>SUM(P182:P183)</f>
        <v>0</v>
      </c>
      <c r="Q181" s="206"/>
      <c r="R181" s="207">
        <f>SUM(R182:R183)</f>
        <v>20.34</v>
      </c>
      <c r="S181" s="206"/>
      <c r="T181" s="208">
        <f>SUM(T182:T183)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9" t="s">
        <v>78</v>
      </c>
      <c r="AT181" s="210" t="s">
        <v>70</v>
      </c>
      <c r="AU181" s="210" t="s">
        <v>71</v>
      </c>
      <c r="AY181" s="209" t="s">
        <v>187</v>
      </c>
      <c r="BK181" s="211">
        <f>SUM(BK182:BK183)</f>
        <v>0</v>
      </c>
    </row>
    <row r="182" s="2" customFormat="1" ht="16.5" customHeight="1">
      <c r="A182" s="39"/>
      <c r="B182" s="40"/>
      <c r="C182" s="264" t="s">
        <v>340</v>
      </c>
      <c r="D182" s="264" t="s">
        <v>244</v>
      </c>
      <c r="E182" s="265" t="s">
        <v>378</v>
      </c>
      <c r="F182" s="266" t="s">
        <v>601</v>
      </c>
      <c r="G182" s="267" t="s">
        <v>380</v>
      </c>
      <c r="H182" s="268">
        <v>1356</v>
      </c>
      <c r="I182" s="269"/>
      <c r="J182" s="270">
        <f>ROUND(I182*H182,2)</f>
        <v>0</v>
      </c>
      <c r="K182" s="266" t="s">
        <v>19</v>
      </c>
      <c r="L182" s="271"/>
      <c r="M182" s="272" t="s">
        <v>19</v>
      </c>
      <c r="N182" s="273" t="s">
        <v>42</v>
      </c>
      <c r="O182" s="85"/>
      <c r="P182" s="221">
        <f>O182*H182</f>
        <v>0</v>
      </c>
      <c r="Q182" s="221">
        <v>0.014999999999999999</v>
      </c>
      <c r="R182" s="221">
        <f>Q182*H182</f>
        <v>20.34</v>
      </c>
      <c r="S182" s="221">
        <v>0</v>
      </c>
      <c r="T182" s="222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3" t="s">
        <v>234</v>
      </c>
      <c r="AT182" s="223" t="s">
        <v>244</v>
      </c>
      <c r="AU182" s="223" t="s">
        <v>78</v>
      </c>
      <c r="AY182" s="18" t="s">
        <v>187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8" t="s">
        <v>78</v>
      </c>
      <c r="BK182" s="224">
        <f>ROUND(I182*H182,2)</f>
        <v>0</v>
      </c>
      <c r="BL182" s="18" t="s">
        <v>112</v>
      </c>
      <c r="BM182" s="223" t="s">
        <v>714</v>
      </c>
    </row>
    <row r="183" s="2" customFormat="1">
      <c r="A183" s="39"/>
      <c r="B183" s="40"/>
      <c r="C183" s="41"/>
      <c r="D183" s="232" t="s">
        <v>315</v>
      </c>
      <c r="E183" s="41"/>
      <c r="F183" s="274" t="s">
        <v>715</v>
      </c>
      <c r="G183" s="41"/>
      <c r="H183" s="41"/>
      <c r="I183" s="227"/>
      <c r="J183" s="41"/>
      <c r="K183" s="41"/>
      <c r="L183" s="45"/>
      <c r="M183" s="228"/>
      <c r="N183" s="229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315</v>
      </c>
      <c r="AU183" s="18" t="s">
        <v>78</v>
      </c>
    </row>
    <row r="184" s="12" customFormat="1" ht="25.92" customHeight="1">
      <c r="A184" s="12"/>
      <c r="B184" s="198"/>
      <c r="C184" s="199"/>
      <c r="D184" s="200" t="s">
        <v>70</v>
      </c>
      <c r="E184" s="201" t="s">
        <v>383</v>
      </c>
      <c r="F184" s="201" t="s">
        <v>384</v>
      </c>
      <c r="G184" s="199"/>
      <c r="H184" s="199"/>
      <c r="I184" s="202"/>
      <c r="J184" s="203">
        <f>BK184</f>
        <v>0</v>
      </c>
      <c r="K184" s="199"/>
      <c r="L184" s="204"/>
      <c r="M184" s="205"/>
      <c r="N184" s="206"/>
      <c r="O184" s="206"/>
      <c r="P184" s="207">
        <f>P185+SUM(P186:P202)+P207</f>
        <v>0</v>
      </c>
      <c r="Q184" s="206"/>
      <c r="R184" s="207">
        <f>R185+SUM(R186:R202)+R207</f>
        <v>32.32</v>
      </c>
      <c r="S184" s="206"/>
      <c r="T184" s="208">
        <f>T185+SUM(T186:T202)+T207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9" t="s">
        <v>78</v>
      </c>
      <c r="AT184" s="210" t="s">
        <v>70</v>
      </c>
      <c r="AU184" s="210" t="s">
        <v>71</v>
      </c>
      <c r="AY184" s="209" t="s">
        <v>187</v>
      </c>
      <c r="BK184" s="211">
        <f>BK185+SUM(BK186:BK202)+BK207</f>
        <v>0</v>
      </c>
    </row>
    <row r="185" s="2" customFormat="1" ht="16.5" customHeight="1">
      <c r="A185" s="39"/>
      <c r="B185" s="40"/>
      <c r="C185" s="264" t="s">
        <v>345</v>
      </c>
      <c r="D185" s="264" t="s">
        <v>244</v>
      </c>
      <c r="E185" s="265" t="s">
        <v>716</v>
      </c>
      <c r="F185" s="266" t="s">
        <v>717</v>
      </c>
      <c r="G185" s="267" t="s">
        <v>330</v>
      </c>
      <c r="H185" s="268">
        <v>91</v>
      </c>
      <c r="I185" s="269"/>
      <c r="J185" s="270">
        <f>ROUND(I185*H185,2)</f>
        <v>0</v>
      </c>
      <c r="K185" s="266" t="s">
        <v>19</v>
      </c>
      <c r="L185" s="271"/>
      <c r="M185" s="272" t="s">
        <v>19</v>
      </c>
      <c r="N185" s="273" t="s">
        <v>42</v>
      </c>
      <c r="O185" s="85"/>
      <c r="P185" s="221">
        <f>O185*H185</f>
        <v>0</v>
      </c>
      <c r="Q185" s="221">
        <v>0.01</v>
      </c>
      <c r="R185" s="221">
        <f>Q185*H185</f>
        <v>0.91000000000000003</v>
      </c>
      <c r="S185" s="221">
        <v>0</v>
      </c>
      <c r="T185" s="222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3" t="s">
        <v>234</v>
      </c>
      <c r="AT185" s="223" t="s">
        <v>244</v>
      </c>
      <c r="AU185" s="223" t="s">
        <v>78</v>
      </c>
      <c r="AY185" s="18" t="s">
        <v>187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8" t="s">
        <v>78</v>
      </c>
      <c r="BK185" s="224">
        <f>ROUND(I185*H185,2)</f>
        <v>0</v>
      </c>
      <c r="BL185" s="18" t="s">
        <v>112</v>
      </c>
      <c r="BM185" s="223" t="s">
        <v>718</v>
      </c>
    </row>
    <row r="186" s="2" customFormat="1" ht="16.5" customHeight="1">
      <c r="A186" s="39"/>
      <c r="B186" s="40"/>
      <c r="C186" s="264" t="s">
        <v>351</v>
      </c>
      <c r="D186" s="264" t="s">
        <v>244</v>
      </c>
      <c r="E186" s="265" t="s">
        <v>719</v>
      </c>
      <c r="F186" s="266" t="s">
        <v>720</v>
      </c>
      <c r="G186" s="267" t="s">
        <v>330</v>
      </c>
      <c r="H186" s="268">
        <v>91</v>
      </c>
      <c r="I186" s="269"/>
      <c r="J186" s="270">
        <f>ROUND(I186*H186,2)</f>
        <v>0</v>
      </c>
      <c r="K186" s="266" t="s">
        <v>19</v>
      </c>
      <c r="L186" s="271"/>
      <c r="M186" s="272" t="s">
        <v>19</v>
      </c>
      <c r="N186" s="273" t="s">
        <v>42</v>
      </c>
      <c r="O186" s="85"/>
      <c r="P186" s="221">
        <f>O186*H186</f>
        <v>0</v>
      </c>
      <c r="Q186" s="221">
        <v>0.01</v>
      </c>
      <c r="R186" s="221">
        <f>Q186*H186</f>
        <v>0.91000000000000003</v>
      </c>
      <c r="S186" s="221">
        <v>0</v>
      </c>
      <c r="T186" s="222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3" t="s">
        <v>234</v>
      </c>
      <c r="AT186" s="223" t="s">
        <v>244</v>
      </c>
      <c r="AU186" s="223" t="s">
        <v>78</v>
      </c>
      <c r="AY186" s="18" t="s">
        <v>187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8" t="s">
        <v>78</v>
      </c>
      <c r="BK186" s="224">
        <f>ROUND(I186*H186,2)</f>
        <v>0</v>
      </c>
      <c r="BL186" s="18" t="s">
        <v>112</v>
      </c>
      <c r="BM186" s="223" t="s">
        <v>721</v>
      </c>
    </row>
    <row r="187" s="2" customFormat="1" ht="16.5" customHeight="1">
      <c r="A187" s="39"/>
      <c r="B187" s="40"/>
      <c r="C187" s="264" t="s">
        <v>359</v>
      </c>
      <c r="D187" s="264" t="s">
        <v>244</v>
      </c>
      <c r="E187" s="265" t="s">
        <v>722</v>
      </c>
      <c r="F187" s="266" t="s">
        <v>723</v>
      </c>
      <c r="G187" s="267" t="s">
        <v>330</v>
      </c>
      <c r="H187" s="268">
        <v>91</v>
      </c>
      <c r="I187" s="269"/>
      <c r="J187" s="270">
        <f>ROUND(I187*H187,2)</f>
        <v>0</v>
      </c>
      <c r="K187" s="266" t="s">
        <v>19</v>
      </c>
      <c r="L187" s="271"/>
      <c r="M187" s="272" t="s">
        <v>19</v>
      </c>
      <c r="N187" s="273" t="s">
        <v>42</v>
      </c>
      <c r="O187" s="85"/>
      <c r="P187" s="221">
        <f>O187*H187</f>
        <v>0</v>
      </c>
      <c r="Q187" s="221">
        <v>0.01</v>
      </c>
      <c r="R187" s="221">
        <f>Q187*H187</f>
        <v>0.91000000000000003</v>
      </c>
      <c r="S187" s="221">
        <v>0</v>
      </c>
      <c r="T187" s="222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3" t="s">
        <v>234</v>
      </c>
      <c r="AT187" s="223" t="s">
        <v>244</v>
      </c>
      <c r="AU187" s="223" t="s">
        <v>78</v>
      </c>
      <c r="AY187" s="18" t="s">
        <v>187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8" t="s">
        <v>78</v>
      </c>
      <c r="BK187" s="224">
        <f>ROUND(I187*H187,2)</f>
        <v>0</v>
      </c>
      <c r="BL187" s="18" t="s">
        <v>112</v>
      </c>
      <c r="BM187" s="223" t="s">
        <v>724</v>
      </c>
    </row>
    <row r="188" s="2" customFormat="1" ht="16.5" customHeight="1">
      <c r="A188" s="39"/>
      <c r="B188" s="40"/>
      <c r="C188" s="264" t="s">
        <v>365</v>
      </c>
      <c r="D188" s="264" t="s">
        <v>244</v>
      </c>
      <c r="E188" s="265" t="s">
        <v>725</v>
      </c>
      <c r="F188" s="266" t="s">
        <v>726</v>
      </c>
      <c r="G188" s="267" t="s">
        <v>330</v>
      </c>
      <c r="H188" s="268">
        <v>170</v>
      </c>
      <c r="I188" s="269"/>
      <c r="J188" s="270">
        <f>ROUND(I188*H188,2)</f>
        <v>0</v>
      </c>
      <c r="K188" s="266" t="s">
        <v>19</v>
      </c>
      <c r="L188" s="271"/>
      <c r="M188" s="272" t="s">
        <v>19</v>
      </c>
      <c r="N188" s="273" t="s">
        <v>42</v>
      </c>
      <c r="O188" s="85"/>
      <c r="P188" s="221">
        <f>O188*H188</f>
        <v>0</v>
      </c>
      <c r="Q188" s="221">
        <v>0.01</v>
      </c>
      <c r="R188" s="221">
        <f>Q188*H188</f>
        <v>1.7</v>
      </c>
      <c r="S188" s="221">
        <v>0</v>
      </c>
      <c r="T188" s="222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3" t="s">
        <v>234</v>
      </c>
      <c r="AT188" s="223" t="s">
        <v>244</v>
      </c>
      <c r="AU188" s="223" t="s">
        <v>78</v>
      </c>
      <c r="AY188" s="18" t="s">
        <v>187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8" t="s">
        <v>78</v>
      </c>
      <c r="BK188" s="224">
        <f>ROUND(I188*H188,2)</f>
        <v>0</v>
      </c>
      <c r="BL188" s="18" t="s">
        <v>112</v>
      </c>
      <c r="BM188" s="223" t="s">
        <v>727</v>
      </c>
    </row>
    <row r="189" s="2" customFormat="1" ht="16.5" customHeight="1">
      <c r="A189" s="39"/>
      <c r="B189" s="40"/>
      <c r="C189" s="264" t="s">
        <v>370</v>
      </c>
      <c r="D189" s="264" t="s">
        <v>244</v>
      </c>
      <c r="E189" s="265" t="s">
        <v>728</v>
      </c>
      <c r="F189" s="266" t="s">
        <v>729</v>
      </c>
      <c r="G189" s="267" t="s">
        <v>330</v>
      </c>
      <c r="H189" s="268">
        <v>1095</v>
      </c>
      <c r="I189" s="269"/>
      <c r="J189" s="270">
        <f>ROUND(I189*H189,2)</f>
        <v>0</v>
      </c>
      <c r="K189" s="266" t="s">
        <v>19</v>
      </c>
      <c r="L189" s="271"/>
      <c r="M189" s="272" t="s">
        <v>19</v>
      </c>
      <c r="N189" s="273" t="s">
        <v>42</v>
      </c>
      <c r="O189" s="85"/>
      <c r="P189" s="221">
        <f>O189*H189</f>
        <v>0</v>
      </c>
      <c r="Q189" s="221">
        <v>0.01</v>
      </c>
      <c r="R189" s="221">
        <f>Q189*H189</f>
        <v>10.950000000000001</v>
      </c>
      <c r="S189" s="221">
        <v>0</v>
      </c>
      <c r="T189" s="222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3" t="s">
        <v>234</v>
      </c>
      <c r="AT189" s="223" t="s">
        <v>244</v>
      </c>
      <c r="AU189" s="223" t="s">
        <v>78</v>
      </c>
      <c r="AY189" s="18" t="s">
        <v>187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8" t="s">
        <v>78</v>
      </c>
      <c r="BK189" s="224">
        <f>ROUND(I189*H189,2)</f>
        <v>0</v>
      </c>
      <c r="BL189" s="18" t="s">
        <v>112</v>
      </c>
      <c r="BM189" s="223" t="s">
        <v>730</v>
      </c>
    </row>
    <row r="190" s="2" customFormat="1" ht="16.5" customHeight="1">
      <c r="A190" s="39"/>
      <c r="B190" s="40"/>
      <c r="C190" s="264" t="s">
        <v>377</v>
      </c>
      <c r="D190" s="264" t="s">
        <v>244</v>
      </c>
      <c r="E190" s="265" t="s">
        <v>731</v>
      </c>
      <c r="F190" s="266" t="s">
        <v>732</v>
      </c>
      <c r="G190" s="267" t="s">
        <v>330</v>
      </c>
      <c r="H190" s="268">
        <v>91</v>
      </c>
      <c r="I190" s="269"/>
      <c r="J190" s="270">
        <f>ROUND(I190*H190,2)</f>
        <v>0</v>
      </c>
      <c r="K190" s="266" t="s">
        <v>19</v>
      </c>
      <c r="L190" s="271"/>
      <c r="M190" s="272" t="s">
        <v>19</v>
      </c>
      <c r="N190" s="273" t="s">
        <v>42</v>
      </c>
      <c r="O190" s="85"/>
      <c r="P190" s="221">
        <f>O190*H190</f>
        <v>0</v>
      </c>
      <c r="Q190" s="221">
        <v>0.01</v>
      </c>
      <c r="R190" s="221">
        <f>Q190*H190</f>
        <v>0.91000000000000003</v>
      </c>
      <c r="S190" s="221">
        <v>0</v>
      </c>
      <c r="T190" s="222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3" t="s">
        <v>234</v>
      </c>
      <c r="AT190" s="223" t="s">
        <v>244</v>
      </c>
      <c r="AU190" s="223" t="s">
        <v>78</v>
      </c>
      <c r="AY190" s="18" t="s">
        <v>187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8" t="s">
        <v>78</v>
      </c>
      <c r="BK190" s="224">
        <f>ROUND(I190*H190,2)</f>
        <v>0</v>
      </c>
      <c r="BL190" s="18" t="s">
        <v>112</v>
      </c>
      <c r="BM190" s="223" t="s">
        <v>733</v>
      </c>
    </row>
    <row r="191" s="2" customFormat="1" ht="16.5" customHeight="1">
      <c r="A191" s="39"/>
      <c r="B191" s="40"/>
      <c r="C191" s="264" t="s">
        <v>385</v>
      </c>
      <c r="D191" s="264" t="s">
        <v>244</v>
      </c>
      <c r="E191" s="265" t="s">
        <v>734</v>
      </c>
      <c r="F191" s="266" t="s">
        <v>735</v>
      </c>
      <c r="G191" s="267" t="s">
        <v>330</v>
      </c>
      <c r="H191" s="268">
        <v>273</v>
      </c>
      <c r="I191" s="269"/>
      <c r="J191" s="270">
        <f>ROUND(I191*H191,2)</f>
        <v>0</v>
      </c>
      <c r="K191" s="266" t="s">
        <v>19</v>
      </c>
      <c r="L191" s="271"/>
      <c r="M191" s="272" t="s">
        <v>19</v>
      </c>
      <c r="N191" s="273" t="s">
        <v>42</v>
      </c>
      <c r="O191" s="85"/>
      <c r="P191" s="221">
        <f>O191*H191</f>
        <v>0</v>
      </c>
      <c r="Q191" s="221">
        <v>0.01</v>
      </c>
      <c r="R191" s="221">
        <f>Q191*H191</f>
        <v>2.73</v>
      </c>
      <c r="S191" s="221">
        <v>0</v>
      </c>
      <c r="T191" s="222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3" t="s">
        <v>234</v>
      </c>
      <c r="AT191" s="223" t="s">
        <v>244</v>
      </c>
      <c r="AU191" s="223" t="s">
        <v>78</v>
      </c>
      <c r="AY191" s="18" t="s">
        <v>187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8" t="s">
        <v>78</v>
      </c>
      <c r="BK191" s="224">
        <f>ROUND(I191*H191,2)</f>
        <v>0</v>
      </c>
      <c r="BL191" s="18" t="s">
        <v>112</v>
      </c>
      <c r="BM191" s="223" t="s">
        <v>736</v>
      </c>
    </row>
    <row r="192" s="2" customFormat="1" ht="16.5" customHeight="1">
      <c r="A192" s="39"/>
      <c r="B192" s="40"/>
      <c r="C192" s="264" t="s">
        <v>389</v>
      </c>
      <c r="D192" s="264" t="s">
        <v>244</v>
      </c>
      <c r="E192" s="265" t="s">
        <v>737</v>
      </c>
      <c r="F192" s="266" t="s">
        <v>738</v>
      </c>
      <c r="G192" s="267" t="s">
        <v>330</v>
      </c>
      <c r="H192" s="268">
        <v>273</v>
      </c>
      <c r="I192" s="269"/>
      <c r="J192" s="270">
        <f>ROUND(I192*H192,2)</f>
        <v>0</v>
      </c>
      <c r="K192" s="266" t="s">
        <v>19</v>
      </c>
      <c r="L192" s="271"/>
      <c r="M192" s="272" t="s">
        <v>19</v>
      </c>
      <c r="N192" s="273" t="s">
        <v>42</v>
      </c>
      <c r="O192" s="85"/>
      <c r="P192" s="221">
        <f>O192*H192</f>
        <v>0</v>
      </c>
      <c r="Q192" s="221">
        <v>0.01</v>
      </c>
      <c r="R192" s="221">
        <f>Q192*H192</f>
        <v>2.73</v>
      </c>
      <c r="S192" s="221">
        <v>0</v>
      </c>
      <c r="T192" s="222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3" t="s">
        <v>234</v>
      </c>
      <c r="AT192" s="223" t="s">
        <v>244</v>
      </c>
      <c r="AU192" s="223" t="s">
        <v>78</v>
      </c>
      <c r="AY192" s="18" t="s">
        <v>187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8" t="s">
        <v>78</v>
      </c>
      <c r="BK192" s="224">
        <f>ROUND(I192*H192,2)</f>
        <v>0</v>
      </c>
      <c r="BL192" s="18" t="s">
        <v>112</v>
      </c>
      <c r="BM192" s="223" t="s">
        <v>739</v>
      </c>
    </row>
    <row r="193" s="2" customFormat="1" ht="16.5" customHeight="1">
      <c r="A193" s="39"/>
      <c r="B193" s="40"/>
      <c r="C193" s="264" t="s">
        <v>393</v>
      </c>
      <c r="D193" s="264" t="s">
        <v>244</v>
      </c>
      <c r="E193" s="265" t="s">
        <v>740</v>
      </c>
      <c r="F193" s="266" t="s">
        <v>741</v>
      </c>
      <c r="G193" s="267" t="s">
        <v>330</v>
      </c>
      <c r="H193" s="268">
        <v>182</v>
      </c>
      <c r="I193" s="269"/>
      <c r="J193" s="270">
        <f>ROUND(I193*H193,2)</f>
        <v>0</v>
      </c>
      <c r="K193" s="266" t="s">
        <v>19</v>
      </c>
      <c r="L193" s="271"/>
      <c r="M193" s="272" t="s">
        <v>19</v>
      </c>
      <c r="N193" s="273" t="s">
        <v>42</v>
      </c>
      <c r="O193" s="85"/>
      <c r="P193" s="221">
        <f>O193*H193</f>
        <v>0</v>
      </c>
      <c r="Q193" s="221">
        <v>0.01</v>
      </c>
      <c r="R193" s="221">
        <f>Q193*H193</f>
        <v>1.8200000000000001</v>
      </c>
      <c r="S193" s="221">
        <v>0</v>
      </c>
      <c r="T193" s="222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3" t="s">
        <v>234</v>
      </c>
      <c r="AT193" s="223" t="s">
        <v>244</v>
      </c>
      <c r="AU193" s="223" t="s">
        <v>78</v>
      </c>
      <c r="AY193" s="18" t="s">
        <v>187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8" t="s">
        <v>78</v>
      </c>
      <c r="BK193" s="224">
        <f>ROUND(I193*H193,2)</f>
        <v>0</v>
      </c>
      <c r="BL193" s="18" t="s">
        <v>112</v>
      </c>
      <c r="BM193" s="223" t="s">
        <v>742</v>
      </c>
    </row>
    <row r="194" s="2" customFormat="1" ht="16.5" customHeight="1">
      <c r="A194" s="39"/>
      <c r="B194" s="40"/>
      <c r="C194" s="264" t="s">
        <v>397</v>
      </c>
      <c r="D194" s="264" t="s">
        <v>244</v>
      </c>
      <c r="E194" s="265" t="s">
        <v>425</v>
      </c>
      <c r="F194" s="266" t="s">
        <v>426</v>
      </c>
      <c r="G194" s="267" t="s">
        <v>330</v>
      </c>
      <c r="H194" s="268">
        <v>170</v>
      </c>
      <c r="I194" s="269"/>
      <c r="J194" s="270">
        <f>ROUND(I194*H194,2)</f>
        <v>0</v>
      </c>
      <c r="K194" s="266" t="s">
        <v>19</v>
      </c>
      <c r="L194" s="271"/>
      <c r="M194" s="272" t="s">
        <v>19</v>
      </c>
      <c r="N194" s="273" t="s">
        <v>42</v>
      </c>
      <c r="O194" s="85"/>
      <c r="P194" s="221">
        <f>O194*H194</f>
        <v>0</v>
      </c>
      <c r="Q194" s="221">
        <v>0.0070000000000000001</v>
      </c>
      <c r="R194" s="221">
        <f>Q194*H194</f>
        <v>1.19</v>
      </c>
      <c r="S194" s="221">
        <v>0</v>
      </c>
      <c r="T194" s="222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3" t="s">
        <v>234</v>
      </c>
      <c r="AT194" s="223" t="s">
        <v>244</v>
      </c>
      <c r="AU194" s="223" t="s">
        <v>78</v>
      </c>
      <c r="AY194" s="18" t="s">
        <v>187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8" t="s">
        <v>78</v>
      </c>
      <c r="BK194" s="224">
        <f>ROUND(I194*H194,2)</f>
        <v>0</v>
      </c>
      <c r="BL194" s="18" t="s">
        <v>112</v>
      </c>
      <c r="BM194" s="223" t="s">
        <v>743</v>
      </c>
    </row>
    <row r="195" s="2" customFormat="1" ht="16.5" customHeight="1">
      <c r="A195" s="39"/>
      <c r="B195" s="40"/>
      <c r="C195" s="264" t="s">
        <v>401</v>
      </c>
      <c r="D195" s="264" t="s">
        <v>244</v>
      </c>
      <c r="E195" s="265" t="s">
        <v>429</v>
      </c>
      <c r="F195" s="266" t="s">
        <v>430</v>
      </c>
      <c r="G195" s="267" t="s">
        <v>330</v>
      </c>
      <c r="H195" s="268">
        <v>170</v>
      </c>
      <c r="I195" s="269"/>
      <c r="J195" s="270">
        <f>ROUND(I195*H195,2)</f>
        <v>0</v>
      </c>
      <c r="K195" s="266" t="s">
        <v>19</v>
      </c>
      <c r="L195" s="271"/>
      <c r="M195" s="272" t="s">
        <v>19</v>
      </c>
      <c r="N195" s="273" t="s">
        <v>42</v>
      </c>
      <c r="O195" s="85"/>
      <c r="P195" s="221">
        <f>O195*H195</f>
        <v>0</v>
      </c>
      <c r="Q195" s="221">
        <v>0.0070000000000000001</v>
      </c>
      <c r="R195" s="221">
        <f>Q195*H195</f>
        <v>1.19</v>
      </c>
      <c r="S195" s="221">
        <v>0</v>
      </c>
      <c r="T195" s="222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3" t="s">
        <v>234</v>
      </c>
      <c r="AT195" s="223" t="s">
        <v>244</v>
      </c>
      <c r="AU195" s="223" t="s">
        <v>78</v>
      </c>
      <c r="AY195" s="18" t="s">
        <v>187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8" t="s">
        <v>78</v>
      </c>
      <c r="BK195" s="224">
        <f>ROUND(I195*H195,2)</f>
        <v>0</v>
      </c>
      <c r="BL195" s="18" t="s">
        <v>112</v>
      </c>
      <c r="BM195" s="223" t="s">
        <v>744</v>
      </c>
    </row>
    <row r="196" s="2" customFormat="1" ht="16.5" customHeight="1">
      <c r="A196" s="39"/>
      <c r="B196" s="40"/>
      <c r="C196" s="264" t="s">
        <v>405</v>
      </c>
      <c r="D196" s="264" t="s">
        <v>244</v>
      </c>
      <c r="E196" s="265" t="s">
        <v>433</v>
      </c>
      <c r="F196" s="266" t="s">
        <v>745</v>
      </c>
      <c r="G196" s="267" t="s">
        <v>330</v>
      </c>
      <c r="H196" s="268">
        <v>189</v>
      </c>
      <c r="I196" s="269"/>
      <c r="J196" s="270">
        <f>ROUND(I196*H196,2)</f>
        <v>0</v>
      </c>
      <c r="K196" s="266" t="s">
        <v>19</v>
      </c>
      <c r="L196" s="271"/>
      <c r="M196" s="272" t="s">
        <v>19</v>
      </c>
      <c r="N196" s="273" t="s">
        <v>42</v>
      </c>
      <c r="O196" s="85"/>
      <c r="P196" s="221">
        <f>O196*H196</f>
        <v>0</v>
      </c>
      <c r="Q196" s="221">
        <v>0.0070000000000000001</v>
      </c>
      <c r="R196" s="221">
        <f>Q196*H196</f>
        <v>1.323</v>
      </c>
      <c r="S196" s="221">
        <v>0</v>
      </c>
      <c r="T196" s="222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3" t="s">
        <v>234</v>
      </c>
      <c r="AT196" s="223" t="s">
        <v>244</v>
      </c>
      <c r="AU196" s="223" t="s">
        <v>78</v>
      </c>
      <c r="AY196" s="18" t="s">
        <v>187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8" t="s">
        <v>78</v>
      </c>
      <c r="BK196" s="224">
        <f>ROUND(I196*H196,2)</f>
        <v>0</v>
      </c>
      <c r="BL196" s="18" t="s">
        <v>112</v>
      </c>
      <c r="BM196" s="223" t="s">
        <v>746</v>
      </c>
    </row>
    <row r="197" s="2" customFormat="1" ht="16.5" customHeight="1">
      <c r="A197" s="39"/>
      <c r="B197" s="40"/>
      <c r="C197" s="264" t="s">
        <v>409</v>
      </c>
      <c r="D197" s="264" t="s">
        <v>244</v>
      </c>
      <c r="E197" s="265" t="s">
        <v>437</v>
      </c>
      <c r="F197" s="266" t="s">
        <v>438</v>
      </c>
      <c r="G197" s="267" t="s">
        <v>330</v>
      </c>
      <c r="H197" s="268">
        <v>169</v>
      </c>
      <c r="I197" s="269"/>
      <c r="J197" s="270">
        <f>ROUND(I197*H197,2)</f>
        <v>0</v>
      </c>
      <c r="K197" s="266" t="s">
        <v>19</v>
      </c>
      <c r="L197" s="271"/>
      <c r="M197" s="272" t="s">
        <v>19</v>
      </c>
      <c r="N197" s="273" t="s">
        <v>42</v>
      </c>
      <c r="O197" s="85"/>
      <c r="P197" s="221">
        <f>O197*H197</f>
        <v>0</v>
      </c>
      <c r="Q197" s="221">
        <v>0.0070000000000000001</v>
      </c>
      <c r="R197" s="221">
        <f>Q197*H197</f>
        <v>1.1830000000000001</v>
      </c>
      <c r="S197" s="221">
        <v>0</v>
      </c>
      <c r="T197" s="222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3" t="s">
        <v>234</v>
      </c>
      <c r="AT197" s="223" t="s">
        <v>244</v>
      </c>
      <c r="AU197" s="223" t="s">
        <v>78</v>
      </c>
      <c r="AY197" s="18" t="s">
        <v>187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8" t="s">
        <v>78</v>
      </c>
      <c r="BK197" s="224">
        <f>ROUND(I197*H197,2)</f>
        <v>0</v>
      </c>
      <c r="BL197" s="18" t="s">
        <v>112</v>
      </c>
      <c r="BM197" s="223" t="s">
        <v>747</v>
      </c>
    </row>
    <row r="198" s="2" customFormat="1" ht="16.5" customHeight="1">
      <c r="A198" s="39"/>
      <c r="B198" s="40"/>
      <c r="C198" s="264" t="s">
        <v>413</v>
      </c>
      <c r="D198" s="264" t="s">
        <v>244</v>
      </c>
      <c r="E198" s="265" t="s">
        <v>441</v>
      </c>
      <c r="F198" s="266" t="s">
        <v>581</v>
      </c>
      <c r="G198" s="267" t="s">
        <v>330</v>
      </c>
      <c r="H198" s="268">
        <v>169</v>
      </c>
      <c r="I198" s="269"/>
      <c r="J198" s="270">
        <f>ROUND(I198*H198,2)</f>
        <v>0</v>
      </c>
      <c r="K198" s="266" t="s">
        <v>19</v>
      </c>
      <c r="L198" s="271"/>
      <c r="M198" s="272" t="s">
        <v>19</v>
      </c>
      <c r="N198" s="273" t="s">
        <v>42</v>
      </c>
      <c r="O198" s="85"/>
      <c r="P198" s="221">
        <f>O198*H198</f>
        <v>0</v>
      </c>
      <c r="Q198" s="221">
        <v>0.0070000000000000001</v>
      </c>
      <c r="R198" s="221">
        <f>Q198*H198</f>
        <v>1.1830000000000001</v>
      </c>
      <c r="S198" s="221">
        <v>0</v>
      </c>
      <c r="T198" s="222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3" t="s">
        <v>234</v>
      </c>
      <c r="AT198" s="223" t="s">
        <v>244</v>
      </c>
      <c r="AU198" s="223" t="s">
        <v>78</v>
      </c>
      <c r="AY198" s="18" t="s">
        <v>187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8" t="s">
        <v>78</v>
      </c>
      <c r="BK198" s="224">
        <f>ROUND(I198*H198,2)</f>
        <v>0</v>
      </c>
      <c r="BL198" s="18" t="s">
        <v>112</v>
      </c>
      <c r="BM198" s="223" t="s">
        <v>748</v>
      </c>
    </row>
    <row r="199" s="2" customFormat="1" ht="16.5" customHeight="1">
      <c r="A199" s="39"/>
      <c r="B199" s="40"/>
      <c r="C199" s="264" t="s">
        <v>416</v>
      </c>
      <c r="D199" s="264" t="s">
        <v>244</v>
      </c>
      <c r="E199" s="265" t="s">
        <v>445</v>
      </c>
      <c r="F199" s="266" t="s">
        <v>749</v>
      </c>
      <c r="G199" s="267" t="s">
        <v>330</v>
      </c>
      <c r="H199" s="268">
        <v>169</v>
      </c>
      <c r="I199" s="269"/>
      <c r="J199" s="270">
        <f>ROUND(I199*H199,2)</f>
        <v>0</v>
      </c>
      <c r="K199" s="266" t="s">
        <v>19</v>
      </c>
      <c r="L199" s="271"/>
      <c r="M199" s="272" t="s">
        <v>19</v>
      </c>
      <c r="N199" s="273" t="s">
        <v>42</v>
      </c>
      <c r="O199" s="85"/>
      <c r="P199" s="221">
        <f>O199*H199</f>
        <v>0</v>
      </c>
      <c r="Q199" s="221">
        <v>0.0070000000000000001</v>
      </c>
      <c r="R199" s="221">
        <f>Q199*H199</f>
        <v>1.1830000000000001</v>
      </c>
      <c r="S199" s="221">
        <v>0</v>
      </c>
      <c r="T199" s="222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3" t="s">
        <v>234</v>
      </c>
      <c r="AT199" s="223" t="s">
        <v>244</v>
      </c>
      <c r="AU199" s="223" t="s">
        <v>78</v>
      </c>
      <c r="AY199" s="18" t="s">
        <v>187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8" t="s">
        <v>78</v>
      </c>
      <c r="BK199" s="224">
        <f>ROUND(I199*H199,2)</f>
        <v>0</v>
      </c>
      <c r="BL199" s="18" t="s">
        <v>112</v>
      </c>
      <c r="BM199" s="223" t="s">
        <v>750</v>
      </c>
    </row>
    <row r="200" s="2" customFormat="1" ht="16.5" customHeight="1">
      <c r="A200" s="39"/>
      <c r="B200" s="40"/>
      <c r="C200" s="264" t="s">
        <v>420</v>
      </c>
      <c r="D200" s="264" t="s">
        <v>244</v>
      </c>
      <c r="E200" s="265" t="s">
        <v>449</v>
      </c>
      <c r="F200" s="266" t="s">
        <v>751</v>
      </c>
      <c r="G200" s="267" t="s">
        <v>330</v>
      </c>
      <c r="H200" s="268">
        <v>169</v>
      </c>
      <c r="I200" s="269"/>
      <c r="J200" s="270">
        <f>ROUND(I200*H200,2)</f>
        <v>0</v>
      </c>
      <c r="K200" s="266" t="s">
        <v>19</v>
      </c>
      <c r="L200" s="271"/>
      <c r="M200" s="272" t="s">
        <v>19</v>
      </c>
      <c r="N200" s="273" t="s">
        <v>42</v>
      </c>
      <c r="O200" s="85"/>
      <c r="P200" s="221">
        <f>O200*H200</f>
        <v>0</v>
      </c>
      <c r="Q200" s="221">
        <v>0.0070000000000000001</v>
      </c>
      <c r="R200" s="221">
        <f>Q200*H200</f>
        <v>1.1830000000000001</v>
      </c>
      <c r="S200" s="221">
        <v>0</v>
      </c>
      <c r="T200" s="222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3" t="s">
        <v>234</v>
      </c>
      <c r="AT200" s="223" t="s">
        <v>244</v>
      </c>
      <c r="AU200" s="223" t="s">
        <v>78</v>
      </c>
      <c r="AY200" s="18" t="s">
        <v>187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8" t="s">
        <v>78</v>
      </c>
      <c r="BK200" s="224">
        <f>ROUND(I200*H200,2)</f>
        <v>0</v>
      </c>
      <c r="BL200" s="18" t="s">
        <v>112</v>
      </c>
      <c r="BM200" s="223" t="s">
        <v>752</v>
      </c>
    </row>
    <row r="201" s="2" customFormat="1" ht="16.5" customHeight="1">
      <c r="A201" s="39"/>
      <c r="B201" s="40"/>
      <c r="C201" s="264" t="s">
        <v>424</v>
      </c>
      <c r="D201" s="264" t="s">
        <v>244</v>
      </c>
      <c r="E201" s="265" t="s">
        <v>753</v>
      </c>
      <c r="F201" s="266" t="s">
        <v>754</v>
      </c>
      <c r="G201" s="267" t="s">
        <v>330</v>
      </c>
      <c r="H201" s="268">
        <v>1</v>
      </c>
      <c r="I201" s="269"/>
      <c r="J201" s="270">
        <f>ROUND(I201*H201,2)</f>
        <v>0</v>
      </c>
      <c r="K201" s="266" t="s">
        <v>19</v>
      </c>
      <c r="L201" s="271"/>
      <c r="M201" s="272" t="s">
        <v>19</v>
      </c>
      <c r="N201" s="273" t="s">
        <v>42</v>
      </c>
      <c r="O201" s="85"/>
      <c r="P201" s="221">
        <f>O201*H201</f>
        <v>0</v>
      </c>
      <c r="Q201" s="221">
        <v>0.014999999999999999</v>
      </c>
      <c r="R201" s="221">
        <f>Q201*H201</f>
        <v>0.014999999999999999</v>
      </c>
      <c r="S201" s="221">
        <v>0</v>
      </c>
      <c r="T201" s="222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3" t="s">
        <v>234</v>
      </c>
      <c r="AT201" s="223" t="s">
        <v>244</v>
      </c>
      <c r="AU201" s="223" t="s">
        <v>78</v>
      </c>
      <c r="AY201" s="18" t="s">
        <v>187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8" t="s">
        <v>78</v>
      </c>
      <c r="BK201" s="224">
        <f>ROUND(I201*H201,2)</f>
        <v>0</v>
      </c>
      <c r="BL201" s="18" t="s">
        <v>112</v>
      </c>
      <c r="BM201" s="223" t="s">
        <v>755</v>
      </c>
    </row>
    <row r="202" s="12" customFormat="1" ht="22.8" customHeight="1">
      <c r="A202" s="12"/>
      <c r="B202" s="198"/>
      <c r="C202" s="199"/>
      <c r="D202" s="200" t="s">
        <v>70</v>
      </c>
      <c r="E202" s="275" t="s">
        <v>452</v>
      </c>
      <c r="F202" s="275" t="s">
        <v>453</v>
      </c>
      <c r="G202" s="199"/>
      <c r="H202" s="199"/>
      <c r="I202" s="202"/>
      <c r="J202" s="276">
        <f>BK202</f>
        <v>0</v>
      </c>
      <c r="K202" s="199"/>
      <c r="L202" s="204"/>
      <c r="M202" s="205"/>
      <c r="N202" s="206"/>
      <c r="O202" s="206"/>
      <c r="P202" s="207">
        <f>SUM(P203:P206)</f>
        <v>0</v>
      </c>
      <c r="Q202" s="206"/>
      <c r="R202" s="207">
        <f>SUM(R203:R206)</f>
        <v>0.29999999999999999</v>
      </c>
      <c r="S202" s="206"/>
      <c r="T202" s="208">
        <f>SUM(T203:T206)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9" t="s">
        <v>78</v>
      </c>
      <c r="AT202" s="210" t="s">
        <v>70</v>
      </c>
      <c r="AU202" s="210" t="s">
        <v>78</v>
      </c>
      <c r="AY202" s="209" t="s">
        <v>187</v>
      </c>
      <c r="BK202" s="211">
        <f>SUM(BK203:BK206)</f>
        <v>0</v>
      </c>
    </row>
    <row r="203" s="2" customFormat="1" ht="16.5" customHeight="1">
      <c r="A203" s="39"/>
      <c r="B203" s="40"/>
      <c r="C203" s="212" t="s">
        <v>428</v>
      </c>
      <c r="D203" s="212" t="s">
        <v>188</v>
      </c>
      <c r="E203" s="213" t="s">
        <v>756</v>
      </c>
      <c r="F203" s="214" t="s">
        <v>456</v>
      </c>
      <c r="G203" s="215" t="s">
        <v>362</v>
      </c>
      <c r="H203" s="216">
        <v>30</v>
      </c>
      <c r="I203" s="217"/>
      <c r="J203" s="218">
        <f>ROUND(I203*H203,2)</f>
        <v>0</v>
      </c>
      <c r="K203" s="214" t="s">
        <v>19</v>
      </c>
      <c r="L203" s="45"/>
      <c r="M203" s="219" t="s">
        <v>19</v>
      </c>
      <c r="N203" s="220" t="s">
        <v>42</v>
      </c>
      <c r="O203" s="85"/>
      <c r="P203" s="221">
        <f>O203*H203</f>
        <v>0</v>
      </c>
      <c r="Q203" s="221">
        <v>0.01</v>
      </c>
      <c r="R203" s="221">
        <f>Q203*H203</f>
        <v>0.29999999999999999</v>
      </c>
      <c r="S203" s="221">
        <v>0</v>
      </c>
      <c r="T203" s="222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3" t="s">
        <v>112</v>
      </c>
      <c r="AT203" s="223" t="s">
        <v>188</v>
      </c>
      <c r="AU203" s="223" t="s">
        <v>80</v>
      </c>
      <c r="AY203" s="18" t="s">
        <v>187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8" t="s">
        <v>78</v>
      </c>
      <c r="BK203" s="224">
        <f>ROUND(I203*H203,2)</f>
        <v>0</v>
      </c>
      <c r="BL203" s="18" t="s">
        <v>112</v>
      </c>
      <c r="BM203" s="223" t="s">
        <v>757</v>
      </c>
    </row>
    <row r="204" s="2" customFormat="1">
      <c r="A204" s="39"/>
      <c r="B204" s="40"/>
      <c r="C204" s="41"/>
      <c r="D204" s="232" t="s">
        <v>315</v>
      </c>
      <c r="E204" s="41"/>
      <c r="F204" s="274" t="s">
        <v>758</v>
      </c>
      <c r="G204" s="41"/>
      <c r="H204" s="41"/>
      <c r="I204" s="227"/>
      <c r="J204" s="41"/>
      <c r="K204" s="41"/>
      <c r="L204" s="45"/>
      <c r="M204" s="228"/>
      <c r="N204" s="229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315</v>
      </c>
      <c r="AU204" s="18" t="s">
        <v>80</v>
      </c>
    </row>
    <row r="205" s="13" customFormat="1">
      <c r="A205" s="13"/>
      <c r="B205" s="230"/>
      <c r="C205" s="231"/>
      <c r="D205" s="232" t="s">
        <v>202</v>
      </c>
      <c r="E205" s="233" t="s">
        <v>19</v>
      </c>
      <c r="F205" s="234" t="s">
        <v>370</v>
      </c>
      <c r="G205" s="231"/>
      <c r="H205" s="235">
        <v>30</v>
      </c>
      <c r="I205" s="236"/>
      <c r="J205" s="231"/>
      <c r="K205" s="231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202</v>
      </c>
      <c r="AU205" s="241" t="s">
        <v>80</v>
      </c>
      <c r="AV205" s="13" t="s">
        <v>80</v>
      </c>
      <c r="AW205" s="13" t="s">
        <v>32</v>
      </c>
      <c r="AX205" s="13" t="s">
        <v>71</v>
      </c>
      <c r="AY205" s="241" t="s">
        <v>187</v>
      </c>
    </row>
    <row r="206" s="15" customFormat="1">
      <c r="A206" s="15"/>
      <c r="B206" s="253"/>
      <c r="C206" s="254"/>
      <c r="D206" s="232" t="s">
        <v>202</v>
      </c>
      <c r="E206" s="255" t="s">
        <v>19</v>
      </c>
      <c r="F206" s="256" t="s">
        <v>205</v>
      </c>
      <c r="G206" s="254"/>
      <c r="H206" s="257">
        <v>30</v>
      </c>
      <c r="I206" s="258"/>
      <c r="J206" s="254"/>
      <c r="K206" s="254"/>
      <c r="L206" s="259"/>
      <c r="M206" s="260"/>
      <c r="N206" s="261"/>
      <c r="O206" s="261"/>
      <c r="P206" s="261"/>
      <c r="Q206" s="261"/>
      <c r="R206" s="261"/>
      <c r="S206" s="261"/>
      <c r="T206" s="262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3" t="s">
        <v>202</v>
      </c>
      <c r="AU206" s="263" t="s">
        <v>80</v>
      </c>
      <c r="AV206" s="15" t="s">
        <v>112</v>
      </c>
      <c r="AW206" s="15" t="s">
        <v>32</v>
      </c>
      <c r="AX206" s="15" t="s">
        <v>78</v>
      </c>
      <c r="AY206" s="263" t="s">
        <v>187</v>
      </c>
    </row>
    <row r="207" s="12" customFormat="1" ht="22.8" customHeight="1">
      <c r="A207" s="12"/>
      <c r="B207" s="198"/>
      <c r="C207" s="199"/>
      <c r="D207" s="200" t="s">
        <v>70</v>
      </c>
      <c r="E207" s="275" t="s">
        <v>459</v>
      </c>
      <c r="F207" s="275" t="s">
        <v>460</v>
      </c>
      <c r="G207" s="199"/>
      <c r="H207" s="199"/>
      <c r="I207" s="202"/>
      <c r="J207" s="276">
        <f>BK207</f>
        <v>0</v>
      </c>
      <c r="K207" s="199"/>
      <c r="L207" s="204"/>
      <c r="M207" s="205"/>
      <c r="N207" s="206"/>
      <c r="O207" s="206"/>
      <c r="P207" s="207">
        <f>SUM(P208:P209)</f>
        <v>0</v>
      </c>
      <c r="Q207" s="206"/>
      <c r="R207" s="207">
        <f>SUM(R208:R209)</f>
        <v>0</v>
      </c>
      <c r="S207" s="206"/>
      <c r="T207" s="208">
        <f>SUM(T208:T209)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9" t="s">
        <v>78</v>
      </c>
      <c r="AT207" s="210" t="s">
        <v>70</v>
      </c>
      <c r="AU207" s="210" t="s">
        <v>78</v>
      </c>
      <c r="AY207" s="209" t="s">
        <v>187</v>
      </c>
      <c r="BK207" s="211">
        <f>SUM(BK208:BK209)</f>
        <v>0</v>
      </c>
    </row>
    <row r="208" s="2" customFormat="1" ht="16.5" customHeight="1">
      <c r="A208" s="39"/>
      <c r="B208" s="40"/>
      <c r="C208" s="212" t="s">
        <v>432</v>
      </c>
      <c r="D208" s="212" t="s">
        <v>188</v>
      </c>
      <c r="E208" s="213" t="s">
        <v>462</v>
      </c>
      <c r="F208" s="214" t="s">
        <v>463</v>
      </c>
      <c r="G208" s="215" t="s">
        <v>464</v>
      </c>
      <c r="H208" s="216">
        <v>131.53700000000001</v>
      </c>
      <c r="I208" s="217"/>
      <c r="J208" s="218">
        <f>ROUND(I208*H208,2)</f>
        <v>0</v>
      </c>
      <c r="K208" s="214" t="s">
        <v>192</v>
      </c>
      <c r="L208" s="45"/>
      <c r="M208" s="219" t="s">
        <v>19</v>
      </c>
      <c r="N208" s="220" t="s">
        <v>42</v>
      </c>
      <c r="O208" s="85"/>
      <c r="P208" s="221">
        <f>O208*H208</f>
        <v>0</v>
      </c>
      <c r="Q208" s="221">
        <v>0</v>
      </c>
      <c r="R208" s="221">
        <f>Q208*H208</f>
        <v>0</v>
      </c>
      <c r="S208" s="221">
        <v>0</v>
      </c>
      <c r="T208" s="222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3" t="s">
        <v>112</v>
      </c>
      <c r="AT208" s="223" t="s">
        <v>188</v>
      </c>
      <c r="AU208" s="223" t="s">
        <v>80</v>
      </c>
      <c r="AY208" s="18" t="s">
        <v>187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8" t="s">
        <v>78</v>
      </c>
      <c r="BK208" s="224">
        <f>ROUND(I208*H208,2)</f>
        <v>0</v>
      </c>
      <c r="BL208" s="18" t="s">
        <v>112</v>
      </c>
      <c r="BM208" s="223" t="s">
        <v>759</v>
      </c>
    </row>
    <row r="209" s="2" customFormat="1">
      <c r="A209" s="39"/>
      <c r="B209" s="40"/>
      <c r="C209" s="41"/>
      <c r="D209" s="225" t="s">
        <v>195</v>
      </c>
      <c r="E209" s="41"/>
      <c r="F209" s="226" t="s">
        <v>466</v>
      </c>
      <c r="G209" s="41"/>
      <c r="H209" s="41"/>
      <c r="I209" s="227"/>
      <c r="J209" s="41"/>
      <c r="K209" s="41"/>
      <c r="L209" s="45"/>
      <c r="M209" s="277"/>
      <c r="N209" s="278"/>
      <c r="O209" s="279"/>
      <c r="P209" s="279"/>
      <c r="Q209" s="279"/>
      <c r="R209" s="279"/>
      <c r="S209" s="279"/>
      <c r="T209" s="280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195</v>
      </c>
      <c r="AU209" s="18" t="s">
        <v>80</v>
      </c>
    </row>
    <row r="210" s="2" customFormat="1" ht="6.96" customHeight="1">
      <c r="A210" s="39"/>
      <c r="B210" s="60"/>
      <c r="C210" s="61"/>
      <c r="D210" s="61"/>
      <c r="E210" s="61"/>
      <c r="F210" s="61"/>
      <c r="G210" s="61"/>
      <c r="H210" s="61"/>
      <c r="I210" s="61"/>
      <c r="J210" s="61"/>
      <c r="K210" s="61"/>
      <c r="L210" s="45"/>
      <c r="M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</row>
  </sheetData>
  <sheetProtection sheet="1" autoFilter="0" formatColumns="0" formatRows="0" objects="1" scenarios="1" spinCount="100000" saltValue="SVGjoUKGJVHDCoiV3ZapfNWTi+x/z4yPnsyzoZ5l2xId2iNflCkJk5mvsmTPtvjkq6q7AX5zxL8dsnaHXItyJw==" hashValue="37a9e1DVjTttxeUE0T4Q9efhuhcIT+VZC4bGrrbnRWFbp9YzR3JN/HVrWMsYmKm7GLFw2PtZeYu6NZfnXTc+eA==" algorithmName="SHA-512" password="CC35"/>
  <autoFilter ref="C89:K2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3" r:id="rId1" display="https://podminky.urs.cz/item/CS_URS_2022_01/111151231"/>
    <hyperlink ref="F97" r:id="rId2" display="https://podminky.urs.cz/item/CS_URS_2022_01/181451121"/>
    <hyperlink ref="F102" r:id="rId3" display="https://podminky.urs.cz/item/CS_URS_2022_01/183101114"/>
    <hyperlink ref="F104" r:id="rId4" display="https://podminky.urs.cz/item/CS_URS_2022_01/183101113"/>
    <hyperlink ref="F106" r:id="rId5" display="https://podminky.urs.cz/item/CS_URS_2022_01/183101115"/>
    <hyperlink ref="F108" r:id="rId6" display="https://podminky.urs.cz/item/CS_URS_2022_01/183403112"/>
    <hyperlink ref="F110" r:id="rId7" display="https://podminky.urs.cz/item/CS_URS_2022_01/183403114"/>
    <hyperlink ref="F112" r:id="rId8" display="https://podminky.urs.cz/item/CS_URS_2022_01/183403152"/>
    <hyperlink ref="F114" r:id="rId9" display="https://podminky.urs.cz/item/CS_URS_2022_01/184102111"/>
    <hyperlink ref="F116" r:id="rId10" display="https://podminky.urs.cz/item/CS_URS_2022_01/184102112"/>
    <hyperlink ref="F118" r:id="rId11" display="https://podminky.urs.cz/item/CS_URS_2022_01/184102113"/>
    <hyperlink ref="F120" r:id="rId12" display="https://podminky.urs.cz/item/CS_URS_2022_01/184911431"/>
    <hyperlink ref="F131" r:id="rId13" display="https://podminky.urs.cz/item/CS_URS_2022_01/185803211"/>
    <hyperlink ref="F133" r:id="rId14" display="https://podminky.urs.cz/item/CS_URS_2022_01/185851121"/>
    <hyperlink ref="F143" r:id="rId15" display="https://podminky.urs.cz/item/CS_URS_2022_01/185851129"/>
    <hyperlink ref="F209" r:id="rId16" display="https://podminky.urs.cz/item/CS_URS_2022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80</v>
      </c>
    </row>
    <row r="4" s="1" customFormat="1" ht="24.96" customHeight="1">
      <c r="B4" s="21"/>
      <c r="D4" s="142" t="s">
        <v>159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Biocentrum BC3, BC5 a biokoridory, k. ú. Moutnice</v>
      </c>
      <c r="F7" s="144"/>
      <c r="G7" s="144"/>
      <c r="H7" s="144"/>
      <c r="L7" s="21"/>
    </row>
    <row r="8">
      <c r="B8" s="21"/>
      <c r="D8" s="144" t="s">
        <v>160</v>
      </c>
      <c r="L8" s="21"/>
    </row>
    <row r="9" s="1" customFormat="1" ht="16.5" customHeight="1">
      <c r="B9" s="21"/>
      <c r="E9" s="145" t="s">
        <v>655</v>
      </c>
      <c r="F9" s="1"/>
      <c r="G9" s="1"/>
      <c r="H9" s="1"/>
      <c r="L9" s="21"/>
    </row>
    <row r="10" s="1" customFormat="1" ht="12" customHeight="1">
      <c r="B10" s="21"/>
      <c r="D10" s="144" t="s">
        <v>162</v>
      </c>
      <c r="L10" s="21"/>
    </row>
    <row r="11" s="2" customFormat="1" ht="16.5" customHeight="1">
      <c r="A11" s="39"/>
      <c r="B11" s="45"/>
      <c r="C11" s="39"/>
      <c r="D11" s="39"/>
      <c r="E11" s="157" t="s">
        <v>760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468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761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27</v>
      </c>
      <c r="G16" s="39"/>
      <c r="H16" s="39"/>
      <c r="I16" s="144" t="s">
        <v>23</v>
      </c>
      <c r="J16" s="148" t="str">
        <f>'Rekapitulace stavby'!AN8</f>
        <v>15. 4. 2022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tr">
        <f>IF('Rekapitulace stavby'!AN10="","",'Rekapitulace stavby'!AN10)</f>
        <v/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 xml:space="preserve"> </v>
      </c>
      <c r="F19" s="39"/>
      <c r="G19" s="39"/>
      <c r="H19" s="39"/>
      <c r="I19" s="144" t="s">
        <v>28</v>
      </c>
      <c r="J19" s="134" t="str">
        <f>IF('Rekapitulace stavby'!AN11="","",'Rekapitulace stavby'!AN11)</f>
        <v/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tr">
        <f>IF('Rekapitulace stavby'!AN16="","",'Rekapitulace stavby'!AN16)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4" t="s">
        <v>28</v>
      </c>
      <c r="J25" s="134" t="str">
        <f>IF('Rekapitulace stavby'!AN17="","",'Rekapitulace stavby'!AN17)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33</v>
      </c>
      <c r="E27" s="39"/>
      <c r="F27" s="39"/>
      <c r="G27" s="39"/>
      <c r="H27" s="39"/>
      <c r="I27" s="144" t="s">
        <v>26</v>
      </c>
      <c r="J27" s="134" t="str">
        <f>IF('Rekapitulace stavby'!AN19="","",'Rekapitulace stavby'!AN19)</f>
        <v/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>VZD INVEST, s.r.o.</v>
      </c>
      <c r="F28" s="39"/>
      <c r="G28" s="39"/>
      <c r="H28" s="39"/>
      <c r="I28" s="144" t="s">
        <v>28</v>
      </c>
      <c r="J28" s="134" t="str">
        <f>IF('Rekapitulace stavby'!AN20="","",'Rekapitulace stavby'!AN20)</f>
        <v/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37</v>
      </c>
      <c r="E34" s="39"/>
      <c r="F34" s="39"/>
      <c r="G34" s="39"/>
      <c r="H34" s="39"/>
      <c r="I34" s="39"/>
      <c r="J34" s="155">
        <f>ROUND(J93,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39</v>
      </c>
      <c r="G36" s="39"/>
      <c r="H36" s="39"/>
      <c r="I36" s="156" t="s">
        <v>38</v>
      </c>
      <c r="J36" s="156" t="s">
        <v>40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41</v>
      </c>
      <c r="E37" s="144" t="s">
        <v>42</v>
      </c>
      <c r="F37" s="158">
        <f>ROUND((SUM(BE93:BE127)),  2)</f>
        <v>0</v>
      </c>
      <c r="G37" s="39"/>
      <c r="H37" s="39"/>
      <c r="I37" s="159">
        <v>0.20999999999999999</v>
      </c>
      <c r="J37" s="158">
        <f>ROUND(((SUM(BE93:BE127))*I37),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43</v>
      </c>
      <c r="F38" s="158">
        <f>ROUND((SUM(BF93:BF127)),  2)</f>
        <v>0</v>
      </c>
      <c r="G38" s="39"/>
      <c r="H38" s="39"/>
      <c r="I38" s="159">
        <v>0.14999999999999999</v>
      </c>
      <c r="J38" s="158">
        <f>ROUND(((SUM(BF93:BF127))*I38),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44</v>
      </c>
      <c r="F39" s="158">
        <f>ROUND((SUM(BG93:BG127)),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45</v>
      </c>
      <c r="F40" s="158">
        <f>ROUND((SUM(BH93:BH127)),  2)</f>
        <v>0</v>
      </c>
      <c r="G40" s="39"/>
      <c r="H40" s="39"/>
      <c r="I40" s="159">
        <v>0.14999999999999999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46</v>
      </c>
      <c r="F41" s="158">
        <f>ROUND((SUM(BI93:BI127)),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47</v>
      </c>
      <c r="E43" s="162"/>
      <c r="F43" s="162"/>
      <c r="G43" s="163" t="s">
        <v>48</v>
      </c>
      <c r="H43" s="164" t="s">
        <v>49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164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1" t="str">
        <f>E7</f>
        <v>Biocentrum BC3, BC5 a biokoridory, k. ú. Moutnice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160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655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162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81" t="s">
        <v>760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468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SO 3.2.1 - BK4 - Výsadba dřevin - následná péče - 1. rok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3" t="str">
        <f>IF(J16="","",J16)</f>
        <v>15. 4. 2022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 xml:space="preserve"> </v>
      </c>
      <c r="G62" s="41"/>
      <c r="H62" s="41"/>
      <c r="I62" s="33" t="s">
        <v>31</v>
      </c>
      <c r="J62" s="37" t="str">
        <f>E25</f>
        <v xml:space="preserve"> 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33</v>
      </c>
      <c r="J63" s="37" t="str">
        <f>E28</f>
        <v>VZD INVEST, s.r.o.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165</v>
      </c>
      <c r="D65" s="173"/>
      <c r="E65" s="173"/>
      <c r="F65" s="173"/>
      <c r="G65" s="173"/>
      <c r="H65" s="173"/>
      <c r="I65" s="173"/>
      <c r="J65" s="174" t="s">
        <v>166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69</v>
      </c>
      <c r="D67" s="41"/>
      <c r="E67" s="41"/>
      <c r="F67" s="41"/>
      <c r="G67" s="41"/>
      <c r="H67" s="41"/>
      <c r="I67" s="41"/>
      <c r="J67" s="103">
        <f>J93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167</v>
      </c>
    </row>
    <row r="68" s="9" customFormat="1" ht="24.96" customHeight="1">
      <c r="A68" s="9"/>
      <c r="B68" s="176"/>
      <c r="C68" s="177"/>
      <c r="D68" s="178" t="s">
        <v>170</v>
      </c>
      <c r="E68" s="179"/>
      <c r="F68" s="179"/>
      <c r="G68" s="179"/>
      <c r="H68" s="179"/>
      <c r="I68" s="179"/>
      <c r="J68" s="180">
        <f>J94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470</v>
      </c>
      <c r="E69" s="184"/>
      <c r="F69" s="184"/>
      <c r="G69" s="184"/>
      <c r="H69" s="184"/>
      <c r="I69" s="184"/>
      <c r="J69" s="185">
        <f>J95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173</v>
      </c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1" t="str">
        <f>E7</f>
        <v>Biocentrum BC3, BC5 a biokoridory, k. ú. Moutnice</v>
      </c>
      <c r="F79" s="33"/>
      <c r="G79" s="33"/>
      <c r="H79" s="33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160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1" customFormat="1" ht="16.5" customHeight="1">
      <c r="B81" s="22"/>
      <c r="C81" s="23"/>
      <c r="D81" s="23"/>
      <c r="E81" s="171" t="s">
        <v>655</v>
      </c>
      <c r="F81" s="23"/>
      <c r="G81" s="23"/>
      <c r="H81" s="23"/>
      <c r="I81" s="23"/>
      <c r="J81" s="23"/>
      <c r="K81" s="23"/>
      <c r="L81" s="21"/>
    </row>
    <row r="82" s="1" customFormat="1" ht="12" customHeight="1">
      <c r="B82" s="22"/>
      <c r="C82" s="33" t="s">
        <v>162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281" t="s">
        <v>760</v>
      </c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468</v>
      </c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E13</f>
        <v>SO 3.2.1 - BK4 - Výsadba dřevin - následná péče - 1. rok</v>
      </c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F16</f>
        <v xml:space="preserve"> </v>
      </c>
      <c r="G87" s="41"/>
      <c r="H87" s="41"/>
      <c r="I87" s="33" t="s">
        <v>23</v>
      </c>
      <c r="J87" s="73" t="str">
        <f>IF(J16="","",J16)</f>
        <v>15. 4. 2022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E19</f>
        <v xml:space="preserve"> </v>
      </c>
      <c r="G89" s="41"/>
      <c r="H89" s="41"/>
      <c r="I89" s="33" t="s">
        <v>31</v>
      </c>
      <c r="J89" s="37" t="str">
        <f>E25</f>
        <v xml:space="preserve"> 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29</v>
      </c>
      <c r="D90" s="41"/>
      <c r="E90" s="41"/>
      <c r="F90" s="28" t="str">
        <f>IF(E22="","",E22)</f>
        <v>Vyplň údaj</v>
      </c>
      <c r="G90" s="41"/>
      <c r="H90" s="41"/>
      <c r="I90" s="33" t="s">
        <v>33</v>
      </c>
      <c r="J90" s="37" t="str">
        <f>E28</f>
        <v>VZD INVEST, s.r.o.</v>
      </c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7"/>
      <c r="B92" s="188"/>
      <c r="C92" s="189" t="s">
        <v>174</v>
      </c>
      <c r="D92" s="190" t="s">
        <v>56</v>
      </c>
      <c r="E92" s="190" t="s">
        <v>52</v>
      </c>
      <c r="F92" s="190" t="s">
        <v>53</v>
      </c>
      <c r="G92" s="190" t="s">
        <v>175</v>
      </c>
      <c r="H92" s="190" t="s">
        <v>176</v>
      </c>
      <c r="I92" s="190" t="s">
        <v>177</v>
      </c>
      <c r="J92" s="190" t="s">
        <v>166</v>
      </c>
      <c r="K92" s="191" t="s">
        <v>178</v>
      </c>
      <c r="L92" s="192"/>
      <c r="M92" s="93" t="s">
        <v>19</v>
      </c>
      <c r="N92" s="94" t="s">
        <v>41</v>
      </c>
      <c r="O92" s="94" t="s">
        <v>179</v>
      </c>
      <c r="P92" s="94" t="s">
        <v>180</v>
      </c>
      <c r="Q92" s="94" t="s">
        <v>181</v>
      </c>
      <c r="R92" s="94" t="s">
        <v>182</v>
      </c>
      <c r="S92" s="94" t="s">
        <v>183</v>
      </c>
      <c r="T92" s="95" t="s">
        <v>184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39"/>
      <c r="B93" s="40"/>
      <c r="C93" s="100" t="s">
        <v>185</v>
      </c>
      <c r="D93" s="41"/>
      <c r="E93" s="41"/>
      <c r="F93" s="41"/>
      <c r="G93" s="41"/>
      <c r="H93" s="41"/>
      <c r="I93" s="41"/>
      <c r="J93" s="193">
        <f>BK93</f>
        <v>0</v>
      </c>
      <c r="K93" s="41"/>
      <c r="L93" s="45"/>
      <c r="M93" s="96"/>
      <c r="N93" s="194"/>
      <c r="O93" s="97"/>
      <c r="P93" s="195">
        <f>P94</f>
        <v>0</v>
      </c>
      <c r="Q93" s="97"/>
      <c r="R93" s="195">
        <f>R94</f>
        <v>7.1260000000000012</v>
      </c>
      <c r="S93" s="97"/>
      <c r="T93" s="196">
        <f>T94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70</v>
      </c>
      <c r="AU93" s="18" t="s">
        <v>167</v>
      </c>
      <c r="BK93" s="197">
        <f>BK94</f>
        <v>0</v>
      </c>
    </row>
    <row r="94" s="12" customFormat="1" ht="25.92" customHeight="1">
      <c r="A94" s="12"/>
      <c r="B94" s="198"/>
      <c r="C94" s="199"/>
      <c r="D94" s="200" t="s">
        <v>70</v>
      </c>
      <c r="E94" s="201" t="s">
        <v>383</v>
      </c>
      <c r="F94" s="201" t="s">
        <v>384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</f>
        <v>0</v>
      </c>
      <c r="Q94" s="206"/>
      <c r="R94" s="207">
        <f>R95</f>
        <v>7.1260000000000012</v>
      </c>
      <c r="S94" s="206"/>
      <c r="T94" s="208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78</v>
      </c>
      <c r="AT94" s="210" t="s">
        <v>70</v>
      </c>
      <c r="AU94" s="210" t="s">
        <v>71</v>
      </c>
      <c r="AY94" s="209" t="s">
        <v>187</v>
      </c>
      <c r="BK94" s="211">
        <f>BK95</f>
        <v>0</v>
      </c>
    </row>
    <row r="95" s="12" customFormat="1" ht="22.8" customHeight="1">
      <c r="A95" s="12"/>
      <c r="B95" s="198"/>
      <c r="C95" s="199"/>
      <c r="D95" s="200" t="s">
        <v>70</v>
      </c>
      <c r="E95" s="275" t="s">
        <v>78</v>
      </c>
      <c r="F95" s="275" t="s">
        <v>186</v>
      </c>
      <c r="G95" s="199"/>
      <c r="H95" s="199"/>
      <c r="I95" s="202"/>
      <c r="J95" s="276">
        <f>BK95</f>
        <v>0</v>
      </c>
      <c r="K95" s="199"/>
      <c r="L95" s="204"/>
      <c r="M95" s="205"/>
      <c r="N95" s="206"/>
      <c r="O95" s="206"/>
      <c r="P95" s="207">
        <f>SUM(P96:P127)</f>
        <v>0</v>
      </c>
      <c r="Q95" s="206"/>
      <c r="R95" s="207">
        <f>SUM(R96:R127)</f>
        <v>7.1260000000000012</v>
      </c>
      <c r="S95" s="206"/>
      <c r="T95" s="208">
        <f>SUM(T96:T127)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78</v>
      </c>
      <c r="AT95" s="210" t="s">
        <v>70</v>
      </c>
      <c r="AU95" s="210" t="s">
        <v>78</v>
      </c>
      <c r="AY95" s="209" t="s">
        <v>187</v>
      </c>
      <c r="BK95" s="211">
        <f>SUM(BK96:BK127)</f>
        <v>0</v>
      </c>
    </row>
    <row r="96" s="2" customFormat="1" ht="21.75" customHeight="1">
      <c r="A96" s="39"/>
      <c r="B96" s="40"/>
      <c r="C96" s="212" t="s">
        <v>78</v>
      </c>
      <c r="D96" s="212" t="s">
        <v>188</v>
      </c>
      <c r="E96" s="213" t="s">
        <v>189</v>
      </c>
      <c r="F96" s="214" t="s">
        <v>190</v>
      </c>
      <c r="G96" s="215" t="s">
        <v>191</v>
      </c>
      <c r="H96" s="216">
        <v>1048</v>
      </c>
      <c r="I96" s="217"/>
      <c r="J96" s="218">
        <f>ROUND(I96*H96,2)</f>
        <v>0</v>
      </c>
      <c r="K96" s="214" t="s">
        <v>192</v>
      </c>
      <c r="L96" s="45"/>
      <c r="M96" s="219" t="s">
        <v>19</v>
      </c>
      <c r="N96" s="220" t="s">
        <v>42</v>
      </c>
      <c r="O96" s="85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3" t="s">
        <v>112</v>
      </c>
      <c r="AT96" s="223" t="s">
        <v>188</v>
      </c>
      <c r="AU96" s="223" t="s">
        <v>80</v>
      </c>
      <c r="AY96" s="18" t="s">
        <v>187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78</v>
      </c>
      <c r="BK96" s="224">
        <f>ROUND(I96*H96,2)</f>
        <v>0</v>
      </c>
      <c r="BL96" s="18" t="s">
        <v>112</v>
      </c>
      <c r="BM96" s="223" t="s">
        <v>762</v>
      </c>
    </row>
    <row r="97" s="2" customFormat="1">
      <c r="A97" s="39"/>
      <c r="B97" s="40"/>
      <c r="C97" s="41"/>
      <c r="D97" s="225" t="s">
        <v>195</v>
      </c>
      <c r="E97" s="41"/>
      <c r="F97" s="226" t="s">
        <v>196</v>
      </c>
      <c r="G97" s="41"/>
      <c r="H97" s="41"/>
      <c r="I97" s="227"/>
      <c r="J97" s="41"/>
      <c r="K97" s="41"/>
      <c r="L97" s="45"/>
      <c r="M97" s="228"/>
      <c r="N97" s="229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195</v>
      </c>
      <c r="AU97" s="18" t="s">
        <v>80</v>
      </c>
    </row>
    <row r="98" s="2" customFormat="1" ht="16.5" customHeight="1">
      <c r="A98" s="39"/>
      <c r="B98" s="40"/>
      <c r="C98" s="212" t="s">
        <v>80</v>
      </c>
      <c r="D98" s="212" t="s">
        <v>188</v>
      </c>
      <c r="E98" s="213" t="s">
        <v>763</v>
      </c>
      <c r="F98" s="214" t="s">
        <v>764</v>
      </c>
      <c r="G98" s="215" t="s">
        <v>544</v>
      </c>
      <c r="H98" s="216">
        <v>0.36099999999999999</v>
      </c>
      <c r="I98" s="217"/>
      <c r="J98" s="218">
        <f>ROUND(I98*H98,2)</f>
        <v>0</v>
      </c>
      <c r="K98" s="214" t="s">
        <v>192</v>
      </c>
      <c r="L98" s="45"/>
      <c r="M98" s="219" t="s">
        <v>19</v>
      </c>
      <c r="N98" s="220" t="s">
        <v>42</v>
      </c>
      <c r="O98" s="85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3" t="s">
        <v>112</v>
      </c>
      <c r="AT98" s="223" t="s">
        <v>188</v>
      </c>
      <c r="AU98" s="223" t="s">
        <v>80</v>
      </c>
      <c r="AY98" s="18" t="s">
        <v>187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78</v>
      </c>
      <c r="BK98" s="224">
        <f>ROUND(I98*H98,2)</f>
        <v>0</v>
      </c>
      <c r="BL98" s="18" t="s">
        <v>112</v>
      </c>
      <c r="BM98" s="223" t="s">
        <v>765</v>
      </c>
    </row>
    <row r="99" s="2" customFormat="1">
      <c r="A99" s="39"/>
      <c r="B99" s="40"/>
      <c r="C99" s="41"/>
      <c r="D99" s="225" t="s">
        <v>195</v>
      </c>
      <c r="E99" s="41"/>
      <c r="F99" s="226" t="s">
        <v>766</v>
      </c>
      <c r="G99" s="41"/>
      <c r="H99" s="41"/>
      <c r="I99" s="227"/>
      <c r="J99" s="41"/>
      <c r="K99" s="41"/>
      <c r="L99" s="45"/>
      <c r="M99" s="228"/>
      <c r="N99" s="229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195</v>
      </c>
      <c r="AU99" s="18" t="s">
        <v>80</v>
      </c>
    </row>
    <row r="100" s="13" customFormat="1">
      <c r="A100" s="13"/>
      <c r="B100" s="230"/>
      <c r="C100" s="231"/>
      <c r="D100" s="232" t="s">
        <v>202</v>
      </c>
      <c r="E100" s="231"/>
      <c r="F100" s="234" t="s">
        <v>767</v>
      </c>
      <c r="G100" s="231"/>
      <c r="H100" s="235">
        <v>0.36099999999999999</v>
      </c>
      <c r="I100" s="236"/>
      <c r="J100" s="231"/>
      <c r="K100" s="231"/>
      <c r="L100" s="237"/>
      <c r="M100" s="238"/>
      <c r="N100" s="239"/>
      <c r="O100" s="239"/>
      <c r="P100" s="239"/>
      <c r="Q100" s="239"/>
      <c r="R100" s="239"/>
      <c r="S100" s="239"/>
      <c r="T100" s="24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202</v>
      </c>
      <c r="AU100" s="241" t="s">
        <v>80</v>
      </c>
      <c r="AV100" s="13" t="s">
        <v>80</v>
      </c>
      <c r="AW100" s="13" t="s">
        <v>4</v>
      </c>
      <c r="AX100" s="13" t="s">
        <v>78</v>
      </c>
      <c r="AY100" s="241" t="s">
        <v>187</v>
      </c>
    </row>
    <row r="101" s="2" customFormat="1" ht="16.5" customHeight="1">
      <c r="A101" s="39"/>
      <c r="B101" s="40"/>
      <c r="C101" s="212" t="s">
        <v>91</v>
      </c>
      <c r="D101" s="212" t="s">
        <v>188</v>
      </c>
      <c r="E101" s="213" t="s">
        <v>477</v>
      </c>
      <c r="F101" s="214" t="s">
        <v>478</v>
      </c>
      <c r="G101" s="215" t="s">
        <v>303</v>
      </c>
      <c r="H101" s="216">
        <v>303.93000000000001</v>
      </c>
      <c r="I101" s="217"/>
      <c r="J101" s="218">
        <f>ROUND(I101*H101,2)</f>
        <v>0</v>
      </c>
      <c r="K101" s="214" t="s">
        <v>19</v>
      </c>
      <c r="L101" s="45"/>
      <c r="M101" s="219" t="s">
        <v>19</v>
      </c>
      <c r="N101" s="220" t="s">
        <v>42</v>
      </c>
      <c r="O101" s="85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3" t="s">
        <v>112</v>
      </c>
      <c r="AT101" s="223" t="s">
        <v>188</v>
      </c>
      <c r="AU101" s="223" t="s">
        <v>80</v>
      </c>
      <c r="AY101" s="18" t="s">
        <v>187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8" t="s">
        <v>78</v>
      </c>
      <c r="BK101" s="224">
        <f>ROUND(I101*H101,2)</f>
        <v>0</v>
      </c>
      <c r="BL101" s="18" t="s">
        <v>112</v>
      </c>
      <c r="BM101" s="223" t="s">
        <v>768</v>
      </c>
    </row>
    <row r="102" s="2" customFormat="1">
      <c r="A102" s="39"/>
      <c r="B102" s="40"/>
      <c r="C102" s="41"/>
      <c r="D102" s="232" t="s">
        <v>315</v>
      </c>
      <c r="E102" s="41"/>
      <c r="F102" s="274" t="s">
        <v>480</v>
      </c>
      <c r="G102" s="41"/>
      <c r="H102" s="41"/>
      <c r="I102" s="227"/>
      <c r="J102" s="41"/>
      <c r="K102" s="41"/>
      <c r="L102" s="45"/>
      <c r="M102" s="228"/>
      <c r="N102" s="229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315</v>
      </c>
      <c r="AU102" s="18" t="s">
        <v>80</v>
      </c>
    </row>
    <row r="103" s="13" customFormat="1">
      <c r="A103" s="13"/>
      <c r="B103" s="230"/>
      <c r="C103" s="231"/>
      <c r="D103" s="232" t="s">
        <v>202</v>
      </c>
      <c r="E103" s="233" t="s">
        <v>19</v>
      </c>
      <c r="F103" s="234" t="s">
        <v>769</v>
      </c>
      <c r="G103" s="231"/>
      <c r="H103" s="235">
        <v>0.23999999999999999</v>
      </c>
      <c r="I103" s="236"/>
      <c r="J103" s="231"/>
      <c r="K103" s="231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202</v>
      </c>
      <c r="AU103" s="241" t="s">
        <v>80</v>
      </c>
      <c r="AV103" s="13" t="s">
        <v>80</v>
      </c>
      <c r="AW103" s="13" t="s">
        <v>32</v>
      </c>
      <c r="AX103" s="13" t="s">
        <v>71</v>
      </c>
      <c r="AY103" s="241" t="s">
        <v>187</v>
      </c>
    </row>
    <row r="104" s="14" customFormat="1">
      <c r="A104" s="14"/>
      <c r="B104" s="242"/>
      <c r="C104" s="243"/>
      <c r="D104" s="232" t="s">
        <v>202</v>
      </c>
      <c r="E104" s="244" t="s">
        <v>19</v>
      </c>
      <c r="F104" s="245" t="s">
        <v>482</v>
      </c>
      <c r="G104" s="243"/>
      <c r="H104" s="246">
        <v>0.23999999999999999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202</v>
      </c>
      <c r="AU104" s="252" t="s">
        <v>80</v>
      </c>
      <c r="AV104" s="14" t="s">
        <v>91</v>
      </c>
      <c r="AW104" s="14" t="s">
        <v>32</v>
      </c>
      <c r="AX104" s="14" t="s">
        <v>71</v>
      </c>
      <c r="AY104" s="252" t="s">
        <v>187</v>
      </c>
    </row>
    <row r="105" s="13" customFormat="1">
      <c r="A105" s="13"/>
      <c r="B105" s="230"/>
      <c r="C105" s="231"/>
      <c r="D105" s="232" t="s">
        <v>202</v>
      </c>
      <c r="E105" s="233" t="s">
        <v>19</v>
      </c>
      <c r="F105" s="234" t="s">
        <v>770</v>
      </c>
      <c r="G105" s="231"/>
      <c r="H105" s="235">
        <v>262.44</v>
      </c>
      <c r="I105" s="236"/>
      <c r="J105" s="231"/>
      <c r="K105" s="231"/>
      <c r="L105" s="237"/>
      <c r="M105" s="238"/>
      <c r="N105" s="239"/>
      <c r="O105" s="239"/>
      <c r="P105" s="239"/>
      <c r="Q105" s="239"/>
      <c r="R105" s="239"/>
      <c r="S105" s="239"/>
      <c r="T105" s="24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202</v>
      </c>
      <c r="AU105" s="241" t="s">
        <v>80</v>
      </c>
      <c r="AV105" s="13" t="s">
        <v>80</v>
      </c>
      <c r="AW105" s="13" t="s">
        <v>32</v>
      </c>
      <c r="AX105" s="13" t="s">
        <v>71</v>
      </c>
      <c r="AY105" s="241" t="s">
        <v>187</v>
      </c>
    </row>
    <row r="106" s="14" customFormat="1">
      <c r="A106" s="14"/>
      <c r="B106" s="242"/>
      <c r="C106" s="243"/>
      <c r="D106" s="232" t="s">
        <v>202</v>
      </c>
      <c r="E106" s="244" t="s">
        <v>19</v>
      </c>
      <c r="F106" s="245" t="s">
        <v>771</v>
      </c>
      <c r="G106" s="243"/>
      <c r="H106" s="246">
        <v>262.44</v>
      </c>
      <c r="I106" s="247"/>
      <c r="J106" s="243"/>
      <c r="K106" s="243"/>
      <c r="L106" s="248"/>
      <c r="M106" s="249"/>
      <c r="N106" s="250"/>
      <c r="O106" s="250"/>
      <c r="P106" s="250"/>
      <c r="Q106" s="250"/>
      <c r="R106" s="250"/>
      <c r="S106" s="250"/>
      <c r="T106" s="25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2" t="s">
        <v>202</v>
      </c>
      <c r="AU106" s="252" t="s">
        <v>80</v>
      </c>
      <c r="AV106" s="14" t="s">
        <v>91</v>
      </c>
      <c r="AW106" s="14" t="s">
        <v>32</v>
      </c>
      <c r="AX106" s="14" t="s">
        <v>71</v>
      </c>
      <c r="AY106" s="252" t="s">
        <v>187</v>
      </c>
    </row>
    <row r="107" s="13" customFormat="1">
      <c r="A107" s="13"/>
      <c r="B107" s="230"/>
      <c r="C107" s="231"/>
      <c r="D107" s="232" t="s">
        <v>202</v>
      </c>
      <c r="E107" s="233" t="s">
        <v>19</v>
      </c>
      <c r="F107" s="234" t="s">
        <v>772</v>
      </c>
      <c r="G107" s="231"/>
      <c r="H107" s="235">
        <v>41.25</v>
      </c>
      <c r="I107" s="236"/>
      <c r="J107" s="231"/>
      <c r="K107" s="231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202</v>
      </c>
      <c r="AU107" s="241" t="s">
        <v>80</v>
      </c>
      <c r="AV107" s="13" t="s">
        <v>80</v>
      </c>
      <c r="AW107" s="13" t="s">
        <v>32</v>
      </c>
      <c r="AX107" s="13" t="s">
        <v>71</v>
      </c>
      <c r="AY107" s="241" t="s">
        <v>187</v>
      </c>
    </row>
    <row r="108" s="14" customFormat="1">
      <c r="A108" s="14"/>
      <c r="B108" s="242"/>
      <c r="C108" s="243"/>
      <c r="D108" s="232" t="s">
        <v>202</v>
      </c>
      <c r="E108" s="244" t="s">
        <v>19</v>
      </c>
      <c r="F108" s="245" t="s">
        <v>484</v>
      </c>
      <c r="G108" s="243"/>
      <c r="H108" s="246">
        <v>41.25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202</v>
      </c>
      <c r="AU108" s="252" t="s">
        <v>80</v>
      </c>
      <c r="AV108" s="14" t="s">
        <v>91</v>
      </c>
      <c r="AW108" s="14" t="s">
        <v>32</v>
      </c>
      <c r="AX108" s="14" t="s">
        <v>71</v>
      </c>
      <c r="AY108" s="252" t="s">
        <v>187</v>
      </c>
    </row>
    <row r="109" s="15" customFormat="1">
      <c r="A109" s="15"/>
      <c r="B109" s="253"/>
      <c r="C109" s="254"/>
      <c r="D109" s="232" t="s">
        <v>202</v>
      </c>
      <c r="E109" s="255" t="s">
        <v>19</v>
      </c>
      <c r="F109" s="256" t="s">
        <v>205</v>
      </c>
      <c r="G109" s="254"/>
      <c r="H109" s="257">
        <v>303.93000000000001</v>
      </c>
      <c r="I109" s="258"/>
      <c r="J109" s="254"/>
      <c r="K109" s="254"/>
      <c r="L109" s="259"/>
      <c r="M109" s="260"/>
      <c r="N109" s="261"/>
      <c r="O109" s="261"/>
      <c r="P109" s="261"/>
      <c r="Q109" s="261"/>
      <c r="R109" s="261"/>
      <c r="S109" s="261"/>
      <c r="T109" s="262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3" t="s">
        <v>202</v>
      </c>
      <c r="AU109" s="263" t="s">
        <v>80</v>
      </c>
      <c r="AV109" s="15" t="s">
        <v>112</v>
      </c>
      <c r="AW109" s="15" t="s">
        <v>32</v>
      </c>
      <c r="AX109" s="15" t="s">
        <v>78</v>
      </c>
      <c r="AY109" s="263" t="s">
        <v>187</v>
      </c>
    </row>
    <row r="110" s="2" customFormat="1" ht="16.5" customHeight="1">
      <c r="A110" s="39"/>
      <c r="B110" s="40"/>
      <c r="C110" s="212" t="s">
        <v>112</v>
      </c>
      <c r="D110" s="212" t="s">
        <v>188</v>
      </c>
      <c r="E110" s="213" t="s">
        <v>485</v>
      </c>
      <c r="F110" s="214" t="s">
        <v>486</v>
      </c>
      <c r="G110" s="215" t="s">
        <v>330</v>
      </c>
      <c r="H110" s="216">
        <v>138</v>
      </c>
      <c r="I110" s="217"/>
      <c r="J110" s="218">
        <f>ROUND(I110*H110,2)</f>
        <v>0</v>
      </c>
      <c r="K110" s="214" t="s">
        <v>19</v>
      </c>
      <c r="L110" s="45"/>
      <c r="M110" s="219" t="s">
        <v>19</v>
      </c>
      <c r="N110" s="220" t="s">
        <v>42</v>
      </c>
      <c r="O110" s="85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3" t="s">
        <v>112</v>
      </c>
      <c r="AT110" s="223" t="s">
        <v>188</v>
      </c>
      <c r="AU110" s="223" t="s">
        <v>80</v>
      </c>
      <c r="AY110" s="18" t="s">
        <v>187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8" t="s">
        <v>78</v>
      </c>
      <c r="BK110" s="224">
        <f>ROUND(I110*H110,2)</f>
        <v>0</v>
      </c>
      <c r="BL110" s="18" t="s">
        <v>112</v>
      </c>
      <c r="BM110" s="223" t="s">
        <v>773</v>
      </c>
    </row>
    <row r="111" s="2" customFormat="1">
      <c r="A111" s="39"/>
      <c r="B111" s="40"/>
      <c r="C111" s="41"/>
      <c r="D111" s="232" t="s">
        <v>315</v>
      </c>
      <c r="E111" s="41"/>
      <c r="F111" s="274" t="s">
        <v>488</v>
      </c>
      <c r="G111" s="41"/>
      <c r="H111" s="41"/>
      <c r="I111" s="227"/>
      <c r="J111" s="41"/>
      <c r="K111" s="41"/>
      <c r="L111" s="45"/>
      <c r="M111" s="228"/>
      <c r="N111" s="229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315</v>
      </c>
      <c r="AU111" s="18" t="s">
        <v>80</v>
      </c>
    </row>
    <row r="112" s="13" customFormat="1">
      <c r="A112" s="13"/>
      <c r="B112" s="230"/>
      <c r="C112" s="231"/>
      <c r="D112" s="232" t="s">
        <v>202</v>
      </c>
      <c r="E112" s="233" t="s">
        <v>19</v>
      </c>
      <c r="F112" s="234" t="s">
        <v>774</v>
      </c>
      <c r="G112" s="231"/>
      <c r="H112" s="235">
        <v>138</v>
      </c>
      <c r="I112" s="236"/>
      <c r="J112" s="231"/>
      <c r="K112" s="231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202</v>
      </c>
      <c r="AU112" s="241" t="s">
        <v>80</v>
      </c>
      <c r="AV112" s="13" t="s">
        <v>80</v>
      </c>
      <c r="AW112" s="13" t="s">
        <v>32</v>
      </c>
      <c r="AX112" s="13" t="s">
        <v>71</v>
      </c>
      <c r="AY112" s="241" t="s">
        <v>187</v>
      </c>
    </row>
    <row r="113" s="14" customFormat="1">
      <c r="A113" s="14"/>
      <c r="B113" s="242"/>
      <c r="C113" s="243"/>
      <c r="D113" s="232" t="s">
        <v>202</v>
      </c>
      <c r="E113" s="244" t="s">
        <v>19</v>
      </c>
      <c r="F113" s="245" t="s">
        <v>775</v>
      </c>
      <c r="G113" s="243"/>
      <c r="H113" s="246">
        <v>138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202</v>
      </c>
      <c r="AU113" s="252" t="s">
        <v>80</v>
      </c>
      <c r="AV113" s="14" t="s">
        <v>91</v>
      </c>
      <c r="AW113" s="14" t="s">
        <v>32</v>
      </c>
      <c r="AX113" s="14" t="s">
        <v>71</v>
      </c>
      <c r="AY113" s="252" t="s">
        <v>187</v>
      </c>
    </row>
    <row r="114" s="15" customFormat="1">
      <c r="A114" s="15"/>
      <c r="B114" s="253"/>
      <c r="C114" s="254"/>
      <c r="D114" s="232" t="s">
        <v>202</v>
      </c>
      <c r="E114" s="255" t="s">
        <v>19</v>
      </c>
      <c r="F114" s="256" t="s">
        <v>205</v>
      </c>
      <c r="G114" s="254"/>
      <c r="H114" s="257">
        <v>138</v>
      </c>
      <c r="I114" s="258"/>
      <c r="J114" s="254"/>
      <c r="K114" s="254"/>
      <c r="L114" s="259"/>
      <c r="M114" s="260"/>
      <c r="N114" s="261"/>
      <c r="O114" s="261"/>
      <c r="P114" s="261"/>
      <c r="Q114" s="261"/>
      <c r="R114" s="261"/>
      <c r="S114" s="261"/>
      <c r="T114" s="262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3" t="s">
        <v>202</v>
      </c>
      <c r="AU114" s="263" t="s">
        <v>80</v>
      </c>
      <c r="AV114" s="15" t="s">
        <v>112</v>
      </c>
      <c r="AW114" s="15" t="s">
        <v>32</v>
      </c>
      <c r="AX114" s="15" t="s">
        <v>78</v>
      </c>
      <c r="AY114" s="263" t="s">
        <v>187</v>
      </c>
    </row>
    <row r="115" s="2" customFormat="1" ht="16.5" customHeight="1">
      <c r="A115" s="39"/>
      <c r="B115" s="40"/>
      <c r="C115" s="212" t="s">
        <v>216</v>
      </c>
      <c r="D115" s="212" t="s">
        <v>188</v>
      </c>
      <c r="E115" s="213" t="s">
        <v>490</v>
      </c>
      <c r="F115" s="214" t="s">
        <v>491</v>
      </c>
      <c r="G115" s="215" t="s">
        <v>492</v>
      </c>
      <c r="H115" s="216">
        <v>140</v>
      </c>
      <c r="I115" s="217"/>
      <c r="J115" s="218">
        <f>ROUND(I115*H115,2)</f>
        <v>0</v>
      </c>
      <c r="K115" s="214" t="s">
        <v>19</v>
      </c>
      <c r="L115" s="45"/>
      <c r="M115" s="219" t="s">
        <v>19</v>
      </c>
      <c r="N115" s="220" t="s">
        <v>42</v>
      </c>
      <c r="O115" s="85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3" t="s">
        <v>112</v>
      </c>
      <c r="AT115" s="223" t="s">
        <v>188</v>
      </c>
      <c r="AU115" s="223" t="s">
        <v>80</v>
      </c>
      <c r="AY115" s="18" t="s">
        <v>187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8" t="s">
        <v>78</v>
      </c>
      <c r="BK115" s="224">
        <f>ROUND(I115*H115,2)</f>
        <v>0</v>
      </c>
      <c r="BL115" s="18" t="s">
        <v>112</v>
      </c>
      <c r="BM115" s="223" t="s">
        <v>776</v>
      </c>
    </row>
    <row r="116" s="2" customFormat="1" ht="16.5" customHeight="1">
      <c r="A116" s="39"/>
      <c r="B116" s="40"/>
      <c r="C116" s="212" t="s">
        <v>223</v>
      </c>
      <c r="D116" s="212" t="s">
        <v>188</v>
      </c>
      <c r="E116" s="213" t="s">
        <v>494</v>
      </c>
      <c r="F116" s="214" t="s">
        <v>495</v>
      </c>
      <c r="G116" s="215" t="s">
        <v>330</v>
      </c>
      <c r="H116" s="216">
        <v>219</v>
      </c>
      <c r="I116" s="217"/>
      <c r="J116" s="218">
        <f>ROUND(I116*H116,2)</f>
        <v>0</v>
      </c>
      <c r="K116" s="214" t="s">
        <v>19</v>
      </c>
      <c r="L116" s="45"/>
      <c r="M116" s="219" t="s">
        <v>19</v>
      </c>
      <c r="N116" s="220" t="s">
        <v>42</v>
      </c>
      <c r="O116" s="85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3" t="s">
        <v>112</v>
      </c>
      <c r="AT116" s="223" t="s">
        <v>188</v>
      </c>
      <c r="AU116" s="223" t="s">
        <v>80</v>
      </c>
      <c r="AY116" s="18" t="s">
        <v>187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8" t="s">
        <v>78</v>
      </c>
      <c r="BK116" s="224">
        <f>ROUND(I116*H116,2)</f>
        <v>0</v>
      </c>
      <c r="BL116" s="18" t="s">
        <v>112</v>
      </c>
      <c r="BM116" s="223" t="s">
        <v>777</v>
      </c>
    </row>
    <row r="117" s="2" customFormat="1">
      <c r="A117" s="39"/>
      <c r="B117" s="40"/>
      <c r="C117" s="41"/>
      <c r="D117" s="232" t="s">
        <v>315</v>
      </c>
      <c r="E117" s="41"/>
      <c r="F117" s="274" t="s">
        <v>488</v>
      </c>
      <c r="G117" s="41"/>
      <c r="H117" s="41"/>
      <c r="I117" s="227"/>
      <c r="J117" s="41"/>
      <c r="K117" s="41"/>
      <c r="L117" s="45"/>
      <c r="M117" s="228"/>
      <c r="N117" s="229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315</v>
      </c>
      <c r="AU117" s="18" t="s">
        <v>80</v>
      </c>
    </row>
    <row r="118" s="13" customFormat="1">
      <c r="A118" s="13"/>
      <c r="B118" s="230"/>
      <c r="C118" s="231"/>
      <c r="D118" s="232" t="s">
        <v>202</v>
      </c>
      <c r="E118" s="233" t="s">
        <v>19</v>
      </c>
      <c r="F118" s="234" t="s">
        <v>778</v>
      </c>
      <c r="G118" s="231"/>
      <c r="H118" s="235">
        <v>219</v>
      </c>
      <c r="I118" s="236"/>
      <c r="J118" s="231"/>
      <c r="K118" s="231"/>
      <c r="L118" s="237"/>
      <c r="M118" s="238"/>
      <c r="N118" s="239"/>
      <c r="O118" s="239"/>
      <c r="P118" s="239"/>
      <c r="Q118" s="239"/>
      <c r="R118" s="239"/>
      <c r="S118" s="239"/>
      <c r="T118" s="24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202</v>
      </c>
      <c r="AU118" s="241" t="s">
        <v>80</v>
      </c>
      <c r="AV118" s="13" t="s">
        <v>80</v>
      </c>
      <c r="AW118" s="13" t="s">
        <v>32</v>
      </c>
      <c r="AX118" s="13" t="s">
        <v>71</v>
      </c>
      <c r="AY118" s="241" t="s">
        <v>187</v>
      </c>
    </row>
    <row r="119" s="14" customFormat="1">
      <c r="A119" s="14"/>
      <c r="B119" s="242"/>
      <c r="C119" s="243"/>
      <c r="D119" s="232" t="s">
        <v>202</v>
      </c>
      <c r="E119" s="244" t="s">
        <v>19</v>
      </c>
      <c r="F119" s="245" t="s">
        <v>779</v>
      </c>
      <c r="G119" s="243"/>
      <c r="H119" s="246">
        <v>219</v>
      </c>
      <c r="I119" s="247"/>
      <c r="J119" s="243"/>
      <c r="K119" s="243"/>
      <c r="L119" s="248"/>
      <c r="M119" s="249"/>
      <c r="N119" s="250"/>
      <c r="O119" s="250"/>
      <c r="P119" s="250"/>
      <c r="Q119" s="250"/>
      <c r="R119" s="250"/>
      <c r="S119" s="250"/>
      <c r="T119" s="25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2" t="s">
        <v>202</v>
      </c>
      <c r="AU119" s="252" t="s">
        <v>80</v>
      </c>
      <c r="AV119" s="14" t="s">
        <v>91</v>
      </c>
      <c r="AW119" s="14" t="s">
        <v>32</v>
      </c>
      <c r="AX119" s="14" t="s">
        <v>71</v>
      </c>
      <c r="AY119" s="252" t="s">
        <v>187</v>
      </c>
    </row>
    <row r="120" s="15" customFormat="1">
      <c r="A120" s="15"/>
      <c r="B120" s="253"/>
      <c r="C120" s="254"/>
      <c r="D120" s="232" t="s">
        <v>202</v>
      </c>
      <c r="E120" s="255" t="s">
        <v>19</v>
      </c>
      <c r="F120" s="256" t="s">
        <v>205</v>
      </c>
      <c r="G120" s="254"/>
      <c r="H120" s="257">
        <v>219</v>
      </c>
      <c r="I120" s="258"/>
      <c r="J120" s="254"/>
      <c r="K120" s="254"/>
      <c r="L120" s="259"/>
      <c r="M120" s="260"/>
      <c r="N120" s="261"/>
      <c r="O120" s="261"/>
      <c r="P120" s="261"/>
      <c r="Q120" s="261"/>
      <c r="R120" s="261"/>
      <c r="S120" s="261"/>
      <c r="T120" s="262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3" t="s">
        <v>202</v>
      </c>
      <c r="AU120" s="263" t="s">
        <v>80</v>
      </c>
      <c r="AV120" s="15" t="s">
        <v>112</v>
      </c>
      <c r="AW120" s="15" t="s">
        <v>32</v>
      </c>
      <c r="AX120" s="15" t="s">
        <v>78</v>
      </c>
      <c r="AY120" s="263" t="s">
        <v>187</v>
      </c>
    </row>
    <row r="121" s="2" customFormat="1" ht="16.5" customHeight="1">
      <c r="A121" s="39"/>
      <c r="B121" s="40"/>
      <c r="C121" s="212" t="s">
        <v>229</v>
      </c>
      <c r="D121" s="212" t="s">
        <v>188</v>
      </c>
      <c r="E121" s="213" t="s">
        <v>498</v>
      </c>
      <c r="F121" s="214" t="s">
        <v>499</v>
      </c>
      <c r="G121" s="215" t="s">
        <v>191</v>
      </c>
      <c r="H121" s="216">
        <v>356.30000000000001</v>
      </c>
      <c r="I121" s="217"/>
      <c r="J121" s="218">
        <f>ROUND(I121*H121,2)</f>
        <v>0</v>
      </c>
      <c r="K121" s="214" t="s">
        <v>19</v>
      </c>
      <c r="L121" s="45"/>
      <c r="M121" s="219" t="s">
        <v>19</v>
      </c>
      <c r="N121" s="220" t="s">
        <v>42</v>
      </c>
      <c r="O121" s="85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3" t="s">
        <v>112</v>
      </c>
      <c r="AT121" s="223" t="s">
        <v>188</v>
      </c>
      <c r="AU121" s="223" t="s">
        <v>80</v>
      </c>
      <c r="AY121" s="18" t="s">
        <v>187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8" t="s">
        <v>78</v>
      </c>
      <c r="BK121" s="224">
        <f>ROUND(I121*H121,2)</f>
        <v>0</v>
      </c>
      <c r="BL121" s="18" t="s">
        <v>112</v>
      </c>
      <c r="BM121" s="223" t="s">
        <v>780</v>
      </c>
    </row>
    <row r="122" s="13" customFormat="1">
      <c r="A122" s="13"/>
      <c r="B122" s="230"/>
      <c r="C122" s="231"/>
      <c r="D122" s="232" t="s">
        <v>202</v>
      </c>
      <c r="E122" s="233" t="s">
        <v>19</v>
      </c>
      <c r="F122" s="234" t="s">
        <v>781</v>
      </c>
      <c r="G122" s="231"/>
      <c r="H122" s="235">
        <v>356.30000000000001</v>
      </c>
      <c r="I122" s="236"/>
      <c r="J122" s="231"/>
      <c r="K122" s="231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202</v>
      </c>
      <c r="AU122" s="241" t="s">
        <v>80</v>
      </c>
      <c r="AV122" s="13" t="s">
        <v>80</v>
      </c>
      <c r="AW122" s="13" t="s">
        <v>32</v>
      </c>
      <c r="AX122" s="13" t="s">
        <v>71</v>
      </c>
      <c r="AY122" s="241" t="s">
        <v>187</v>
      </c>
    </row>
    <row r="123" s="15" customFormat="1">
      <c r="A123" s="15"/>
      <c r="B123" s="253"/>
      <c r="C123" s="254"/>
      <c r="D123" s="232" t="s">
        <v>202</v>
      </c>
      <c r="E123" s="255" t="s">
        <v>19</v>
      </c>
      <c r="F123" s="256" t="s">
        <v>205</v>
      </c>
      <c r="G123" s="254"/>
      <c r="H123" s="257">
        <v>356.30000000000001</v>
      </c>
      <c r="I123" s="258"/>
      <c r="J123" s="254"/>
      <c r="K123" s="254"/>
      <c r="L123" s="259"/>
      <c r="M123" s="260"/>
      <c r="N123" s="261"/>
      <c r="O123" s="261"/>
      <c r="P123" s="261"/>
      <c r="Q123" s="261"/>
      <c r="R123" s="261"/>
      <c r="S123" s="261"/>
      <c r="T123" s="262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3" t="s">
        <v>202</v>
      </c>
      <c r="AU123" s="263" t="s">
        <v>80</v>
      </c>
      <c r="AV123" s="15" t="s">
        <v>112</v>
      </c>
      <c r="AW123" s="15" t="s">
        <v>32</v>
      </c>
      <c r="AX123" s="15" t="s">
        <v>78</v>
      </c>
      <c r="AY123" s="263" t="s">
        <v>187</v>
      </c>
    </row>
    <row r="124" s="2" customFormat="1" ht="16.5" customHeight="1">
      <c r="A124" s="39"/>
      <c r="B124" s="40"/>
      <c r="C124" s="264" t="s">
        <v>234</v>
      </c>
      <c r="D124" s="264" t="s">
        <v>244</v>
      </c>
      <c r="E124" s="265" t="s">
        <v>301</v>
      </c>
      <c r="F124" s="266" t="s">
        <v>302</v>
      </c>
      <c r="G124" s="267" t="s">
        <v>303</v>
      </c>
      <c r="H124" s="268">
        <v>35.630000000000003</v>
      </c>
      <c r="I124" s="269"/>
      <c r="J124" s="270">
        <f>ROUND(I124*H124,2)</f>
        <v>0</v>
      </c>
      <c r="K124" s="266" t="s">
        <v>19</v>
      </c>
      <c r="L124" s="271"/>
      <c r="M124" s="272" t="s">
        <v>19</v>
      </c>
      <c r="N124" s="273" t="s">
        <v>42</v>
      </c>
      <c r="O124" s="85"/>
      <c r="P124" s="221">
        <f>O124*H124</f>
        <v>0</v>
      </c>
      <c r="Q124" s="221">
        <v>0.20000000000000001</v>
      </c>
      <c r="R124" s="221">
        <f>Q124*H124</f>
        <v>7.1260000000000012</v>
      </c>
      <c r="S124" s="221">
        <v>0</v>
      </c>
      <c r="T124" s="222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3" t="s">
        <v>234</v>
      </c>
      <c r="AT124" s="223" t="s">
        <v>244</v>
      </c>
      <c r="AU124" s="223" t="s">
        <v>80</v>
      </c>
      <c r="AY124" s="18" t="s">
        <v>187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8" t="s">
        <v>78</v>
      </c>
      <c r="BK124" s="224">
        <f>ROUND(I124*H124,2)</f>
        <v>0</v>
      </c>
      <c r="BL124" s="18" t="s">
        <v>112</v>
      </c>
      <c r="BM124" s="223" t="s">
        <v>782</v>
      </c>
    </row>
    <row r="125" s="13" customFormat="1">
      <c r="A125" s="13"/>
      <c r="B125" s="230"/>
      <c r="C125" s="231"/>
      <c r="D125" s="232" t="s">
        <v>202</v>
      </c>
      <c r="E125" s="231"/>
      <c r="F125" s="234" t="s">
        <v>783</v>
      </c>
      <c r="G125" s="231"/>
      <c r="H125" s="235">
        <v>35.630000000000003</v>
      </c>
      <c r="I125" s="236"/>
      <c r="J125" s="231"/>
      <c r="K125" s="231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202</v>
      </c>
      <c r="AU125" s="241" t="s">
        <v>80</v>
      </c>
      <c r="AV125" s="13" t="s">
        <v>80</v>
      </c>
      <c r="AW125" s="13" t="s">
        <v>4</v>
      </c>
      <c r="AX125" s="13" t="s">
        <v>78</v>
      </c>
      <c r="AY125" s="241" t="s">
        <v>187</v>
      </c>
    </row>
    <row r="126" s="2" customFormat="1" ht="16.5" customHeight="1">
      <c r="A126" s="39"/>
      <c r="B126" s="40"/>
      <c r="C126" s="212" t="s">
        <v>243</v>
      </c>
      <c r="D126" s="212" t="s">
        <v>188</v>
      </c>
      <c r="E126" s="213" t="s">
        <v>504</v>
      </c>
      <c r="F126" s="214" t="s">
        <v>505</v>
      </c>
      <c r="G126" s="215" t="s">
        <v>362</v>
      </c>
      <c r="H126" s="216">
        <v>1</v>
      </c>
      <c r="I126" s="217"/>
      <c r="J126" s="218">
        <f>ROUND(I126*H126,2)</f>
        <v>0</v>
      </c>
      <c r="K126" s="214" t="s">
        <v>19</v>
      </c>
      <c r="L126" s="45"/>
      <c r="M126" s="219" t="s">
        <v>19</v>
      </c>
      <c r="N126" s="220" t="s">
        <v>42</v>
      </c>
      <c r="O126" s="85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3" t="s">
        <v>112</v>
      </c>
      <c r="AT126" s="223" t="s">
        <v>188</v>
      </c>
      <c r="AU126" s="223" t="s">
        <v>80</v>
      </c>
      <c r="AY126" s="18" t="s">
        <v>187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8" t="s">
        <v>78</v>
      </c>
      <c r="BK126" s="224">
        <f>ROUND(I126*H126,2)</f>
        <v>0</v>
      </c>
      <c r="BL126" s="18" t="s">
        <v>112</v>
      </c>
      <c r="BM126" s="223" t="s">
        <v>784</v>
      </c>
    </row>
    <row r="127" s="2" customFormat="1">
      <c r="A127" s="39"/>
      <c r="B127" s="40"/>
      <c r="C127" s="41"/>
      <c r="D127" s="232" t="s">
        <v>315</v>
      </c>
      <c r="E127" s="41"/>
      <c r="F127" s="274" t="s">
        <v>640</v>
      </c>
      <c r="G127" s="41"/>
      <c r="H127" s="41"/>
      <c r="I127" s="227"/>
      <c r="J127" s="41"/>
      <c r="K127" s="41"/>
      <c r="L127" s="45"/>
      <c r="M127" s="277"/>
      <c r="N127" s="278"/>
      <c r="O127" s="279"/>
      <c r="P127" s="279"/>
      <c r="Q127" s="279"/>
      <c r="R127" s="279"/>
      <c r="S127" s="279"/>
      <c r="T127" s="280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315</v>
      </c>
      <c r="AU127" s="18" t="s">
        <v>80</v>
      </c>
    </row>
    <row r="128" s="2" customFormat="1" ht="6.96" customHeight="1">
      <c r="A128" s="39"/>
      <c r="B128" s="60"/>
      <c r="C128" s="61"/>
      <c r="D128" s="61"/>
      <c r="E128" s="61"/>
      <c r="F128" s="61"/>
      <c r="G128" s="61"/>
      <c r="H128" s="61"/>
      <c r="I128" s="61"/>
      <c r="J128" s="61"/>
      <c r="K128" s="61"/>
      <c r="L128" s="45"/>
      <c r="M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</sheetData>
  <sheetProtection sheet="1" autoFilter="0" formatColumns="0" formatRows="0" objects="1" scenarios="1" spinCount="100000" saltValue="2OzX4Oz0TdutUwRlRYlHN64EoUy1NzpCnpbmyQXr2vGXChTjukn/ogg1TxDuaUxYO1VyFPUv6ojW5h0K39Jhrg==" hashValue="9VoGpbgxMACz/JiMO0SWrSOXSJle+nS2ERUxMl6qzgi2YYnZXz5xq8GbUSofp1ZiCAiUPenD42L+ur9wZmDf1Q==" algorithmName="SHA-512" password="CC35"/>
  <autoFilter ref="C92:K12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hyperlinks>
    <hyperlink ref="F97" r:id="rId1" display="https://podminky.urs.cz/item/CS_URS_2022_01/111151231"/>
    <hyperlink ref="F99" r:id="rId2" display="https://podminky.urs.cz/item/CS_URS_2022_01/184851257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80</v>
      </c>
    </row>
    <row r="4" s="1" customFormat="1" ht="24.96" customHeight="1">
      <c r="B4" s="21"/>
      <c r="D4" s="142" t="s">
        <v>159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Biocentrum BC3, BC5 a biokoridory, k. ú. Moutnice</v>
      </c>
      <c r="F7" s="144"/>
      <c r="G7" s="144"/>
      <c r="H7" s="144"/>
      <c r="L7" s="21"/>
    </row>
    <row r="8">
      <c r="B8" s="21"/>
      <c r="D8" s="144" t="s">
        <v>160</v>
      </c>
      <c r="L8" s="21"/>
    </row>
    <row r="9" s="1" customFormat="1" ht="16.5" customHeight="1">
      <c r="B9" s="21"/>
      <c r="E9" s="145" t="s">
        <v>655</v>
      </c>
      <c r="F9" s="1"/>
      <c r="G9" s="1"/>
      <c r="H9" s="1"/>
      <c r="L9" s="21"/>
    </row>
    <row r="10" s="1" customFormat="1" ht="12" customHeight="1">
      <c r="B10" s="21"/>
      <c r="D10" s="144" t="s">
        <v>162</v>
      </c>
      <c r="L10" s="21"/>
    </row>
    <row r="11" s="2" customFormat="1" ht="16.5" customHeight="1">
      <c r="A11" s="39"/>
      <c r="B11" s="45"/>
      <c r="C11" s="39"/>
      <c r="D11" s="39"/>
      <c r="E11" s="157" t="s">
        <v>760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468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785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27</v>
      </c>
      <c r="G16" s="39"/>
      <c r="H16" s="39"/>
      <c r="I16" s="144" t="s">
        <v>23</v>
      </c>
      <c r="J16" s="148" t="str">
        <f>'Rekapitulace stavby'!AN8</f>
        <v>15. 4. 2022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tr">
        <f>IF('Rekapitulace stavby'!AN10="","",'Rekapitulace stavby'!AN10)</f>
        <v/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 xml:space="preserve"> </v>
      </c>
      <c r="F19" s="39"/>
      <c r="G19" s="39"/>
      <c r="H19" s="39"/>
      <c r="I19" s="144" t="s">
        <v>28</v>
      </c>
      <c r="J19" s="134" t="str">
        <f>IF('Rekapitulace stavby'!AN11="","",'Rekapitulace stavby'!AN11)</f>
        <v/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tr">
        <f>IF('Rekapitulace stavby'!AN16="","",'Rekapitulace stavby'!AN16)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4" t="s">
        <v>28</v>
      </c>
      <c r="J25" s="134" t="str">
        <f>IF('Rekapitulace stavby'!AN17="","",'Rekapitulace stavby'!AN17)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33</v>
      </c>
      <c r="E27" s="39"/>
      <c r="F27" s="39"/>
      <c r="G27" s="39"/>
      <c r="H27" s="39"/>
      <c r="I27" s="144" t="s">
        <v>26</v>
      </c>
      <c r="J27" s="134" t="str">
        <f>IF('Rekapitulace stavby'!AN19="","",'Rekapitulace stavby'!AN19)</f>
        <v/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>VZD INVEST, s.r.o.</v>
      </c>
      <c r="F28" s="39"/>
      <c r="G28" s="39"/>
      <c r="H28" s="39"/>
      <c r="I28" s="144" t="s">
        <v>28</v>
      </c>
      <c r="J28" s="134" t="str">
        <f>IF('Rekapitulace stavby'!AN20="","",'Rekapitulace stavby'!AN20)</f>
        <v/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37</v>
      </c>
      <c r="E34" s="39"/>
      <c r="F34" s="39"/>
      <c r="G34" s="39"/>
      <c r="H34" s="39"/>
      <c r="I34" s="39"/>
      <c r="J34" s="155">
        <f>ROUND(J93,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39</v>
      </c>
      <c r="G36" s="39"/>
      <c r="H36" s="39"/>
      <c r="I36" s="156" t="s">
        <v>38</v>
      </c>
      <c r="J36" s="156" t="s">
        <v>40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41</v>
      </c>
      <c r="E37" s="144" t="s">
        <v>42</v>
      </c>
      <c r="F37" s="158">
        <f>ROUND((SUM(BE93:BE117)),  2)</f>
        <v>0</v>
      </c>
      <c r="G37" s="39"/>
      <c r="H37" s="39"/>
      <c r="I37" s="159">
        <v>0.20999999999999999</v>
      </c>
      <c r="J37" s="158">
        <f>ROUND(((SUM(BE93:BE117))*I37),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43</v>
      </c>
      <c r="F38" s="158">
        <f>ROUND((SUM(BF93:BF117)),  2)</f>
        <v>0</v>
      </c>
      <c r="G38" s="39"/>
      <c r="H38" s="39"/>
      <c r="I38" s="159">
        <v>0.14999999999999999</v>
      </c>
      <c r="J38" s="158">
        <f>ROUND(((SUM(BF93:BF117))*I38),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44</v>
      </c>
      <c r="F39" s="158">
        <f>ROUND((SUM(BG93:BG117)),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45</v>
      </c>
      <c r="F40" s="158">
        <f>ROUND((SUM(BH93:BH117)),  2)</f>
        <v>0</v>
      </c>
      <c r="G40" s="39"/>
      <c r="H40" s="39"/>
      <c r="I40" s="159">
        <v>0.14999999999999999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46</v>
      </c>
      <c r="F41" s="158">
        <f>ROUND((SUM(BI93:BI117)),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47</v>
      </c>
      <c r="E43" s="162"/>
      <c r="F43" s="162"/>
      <c r="G43" s="163" t="s">
        <v>48</v>
      </c>
      <c r="H43" s="164" t="s">
        <v>49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164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1" t="str">
        <f>E7</f>
        <v>Biocentrum BC3, BC5 a biokoridory, k. ú. Moutnice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160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655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162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81" t="s">
        <v>760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468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SO 03.2.2 - BK4 - Výsadba dřevin - následná péče - 2. rok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3" t="str">
        <f>IF(J16="","",J16)</f>
        <v>15. 4. 2022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 xml:space="preserve"> </v>
      </c>
      <c r="G62" s="41"/>
      <c r="H62" s="41"/>
      <c r="I62" s="33" t="s">
        <v>31</v>
      </c>
      <c r="J62" s="37" t="str">
        <f>E25</f>
        <v xml:space="preserve"> 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33</v>
      </c>
      <c r="J63" s="37" t="str">
        <f>E28</f>
        <v>VZD INVEST, s.r.o.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165</v>
      </c>
      <c r="D65" s="173"/>
      <c r="E65" s="173"/>
      <c r="F65" s="173"/>
      <c r="G65" s="173"/>
      <c r="H65" s="173"/>
      <c r="I65" s="173"/>
      <c r="J65" s="174" t="s">
        <v>166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69</v>
      </c>
      <c r="D67" s="41"/>
      <c r="E67" s="41"/>
      <c r="F67" s="41"/>
      <c r="G67" s="41"/>
      <c r="H67" s="41"/>
      <c r="I67" s="41"/>
      <c r="J67" s="103">
        <f>J93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167</v>
      </c>
    </row>
    <row r="68" s="9" customFormat="1" ht="24.96" customHeight="1">
      <c r="A68" s="9"/>
      <c r="B68" s="176"/>
      <c r="C68" s="177"/>
      <c r="D68" s="178" t="s">
        <v>170</v>
      </c>
      <c r="E68" s="179"/>
      <c r="F68" s="179"/>
      <c r="G68" s="179"/>
      <c r="H68" s="179"/>
      <c r="I68" s="179"/>
      <c r="J68" s="180">
        <f>J94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470</v>
      </c>
      <c r="E69" s="184"/>
      <c r="F69" s="184"/>
      <c r="G69" s="184"/>
      <c r="H69" s="184"/>
      <c r="I69" s="184"/>
      <c r="J69" s="185">
        <f>J95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173</v>
      </c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1" t="str">
        <f>E7</f>
        <v>Biocentrum BC3, BC5 a biokoridory, k. ú. Moutnice</v>
      </c>
      <c r="F79" s="33"/>
      <c r="G79" s="33"/>
      <c r="H79" s="33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160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1" customFormat="1" ht="16.5" customHeight="1">
      <c r="B81" s="22"/>
      <c r="C81" s="23"/>
      <c r="D81" s="23"/>
      <c r="E81" s="171" t="s">
        <v>655</v>
      </c>
      <c r="F81" s="23"/>
      <c r="G81" s="23"/>
      <c r="H81" s="23"/>
      <c r="I81" s="23"/>
      <c r="J81" s="23"/>
      <c r="K81" s="23"/>
      <c r="L81" s="21"/>
    </row>
    <row r="82" s="1" customFormat="1" ht="12" customHeight="1">
      <c r="B82" s="22"/>
      <c r="C82" s="33" t="s">
        <v>162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281" t="s">
        <v>760</v>
      </c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468</v>
      </c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E13</f>
        <v>SO 03.2.2 - BK4 - Výsadba dřevin - následná péče - 2. rok</v>
      </c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F16</f>
        <v xml:space="preserve"> </v>
      </c>
      <c r="G87" s="41"/>
      <c r="H87" s="41"/>
      <c r="I87" s="33" t="s">
        <v>23</v>
      </c>
      <c r="J87" s="73" t="str">
        <f>IF(J16="","",J16)</f>
        <v>15. 4. 2022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E19</f>
        <v xml:space="preserve"> </v>
      </c>
      <c r="G89" s="41"/>
      <c r="H89" s="41"/>
      <c r="I89" s="33" t="s">
        <v>31</v>
      </c>
      <c r="J89" s="37" t="str">
        <f>E25</f>
        <v xml:space="preserve"> 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29</v>
      </c>
      <c r="D90" s="41"/>
      <c r="E90" s="41"/>
      <c r="F90" s="28" t="str">
        <f>IF(E22="","",E22)</f>
        <v>Vyplň údaj</v>
      </c>
      <c r="G90" s="41"/>
      <c r="H90" s="41"/>
      <c r="I90" s="33" t="s">
        <v>33</v>
      </c>
      <c r="J90" s="37" t="str">
        <f>E28</f>
        <v>VZD INVEST, s.r.o.</v>
      </c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7"/>
      <c r="B92" s="188"/>
      <c r="C92" s="189" t="s">
        <v>174</v>
      </c>
      <c r="D92" s="190" t="s">
        <v>56</v>
      </c>
      <c r="E92" s="190" t="s">
        <v>52</v>
      </c>
      <c r="F92" s="190" t="s">
        <v>53</v>
      </c>
      <c r="G92" s="190" t="s">
        <v>175</v>
      </c>
      <c r="H92" s="190" t="s">
        <v>176</v>
      </c>
      <c r="I92" s="190" t="s">
        <v>177</v>
      </c>
      <c r="J92" s="190" t="s">
        <v>166</v>
      </c>
      <c r="K92" s="191" t="s">
        <v>178</v>
      </c>
      <c r="L92" s="192"/>
      <c r="M92" s="93" t="s">
        <v>19</v>
      </c>
      <c r="N92" s="94" t="s">
        <v>41</v>
      </c>
      <c r="O92" s="94" t="s">
        <v>179</v>
      </c>
      <c r="P92" s="94" t="s">
        <v>180</v>
      </c>
      <c r="Q92" s="94" t="s">
        <v>181</v>
      </c>
      <c r="R92" s="94" t="s">
        <v>182</v>
      </c>
      <c r="S92" s="94" t="s">
        <v>183</v>
      </c>
      <c r="T92" s="95" t="s">
        <v>184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39"/>
      <c r="B93" s="40"/>
      <c r="C93" s="100" t="s">
        <v>185</v>
      </c>
      <c r="D93" s="41"/>
      <c r="E93" s="41"/>
      <c r="F93" s="41"/>
      <c r="G93" s="41"/>
      <c r="H93" s="41"/>
      <c r="I93" s="41"/>
      <c r="J93" s="193">
        <f>BK93</f>
        <v>0</v>
      </c>
      <c r="K93" s="41"/>
      <c r="L93" s="45"/>
      <c r="M93" s="96"/>
      <c r="N93" s="194"/>
      <c r="O93" s="97"/>
      <c r="P93" s="195">
        <f>P94</f>
        <v>0</v>
      </c>
      <c r="Q93" s="97"/>
      <c r="R93" s="195">
        <f>R94</f>
        <v>7.1260000000000012</v>
      </c>
      <c r="S93" s="97"/>
      <c r="T93" s="196">
        <f>T94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70</v>
      </c>
      <c r="AU93" s="18" t="s">
        <v>167</v>
      </c>
      <c r="BK93" s="197">
        <f>BK94</f>
        <v>0</v>
      </c>
    </row>
    <row r="94" s="12" customFormat="1" ht="25.92" customHeight="1">
      <c r="A94" s="12"/>
      <c r="B94" s="198"/>
      <c r="C94" s="199"/>
      <c r="D94" s="200" t="s">
        <v>70</v>
      </c>
      <c r="E94" s="201" t="s">
        <v>383</v>
      </c>
      <c r="F94" s="201" t="s">
        <v>384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</f>
        <v>0</v>
      </c>
      <c r="Q94" s="206"/>
      <c r="R94" s="207">
        <f>R95</f>
        <v>7.1260000000000012</v>
      </c>
      <c r="S94" s="206"/>
      <c r="T94" s="208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78</v>
      </c>
      <c r="AT94" s="210" t="s">
        <v>70</v>
      </c>
      <c r="AU94" s="210" t="s">
        <v>71</v>
      </c>
      <c r="AY94" s="209" t="s">
        <v>187</v>
      </c>
      <c r="BK94" s="211">
        <f>BK95</f>
        <v>0</v>
      </c>
    </row>
    <row r="95" s="12" customFormat="1" ht="22.8" customHeight="1">
      <c r="A95" s="12"/>
      <c r="B95" s="198"/>
      <c r="C95" s="199"/>
      <c r="D95" s="200" t="s">
        <v>70</v>
      </c>
      <c r="E95" s="275" t="s">
        <v>78</v>
      </c>
      <c r="F95" s="275" t="s">
        <v>186</v>
      </c>
      <c r="G95" s="199"/>
      <c r="H95" s="199"/>
      <c r="I95" s="202"/>
      <c r="J95" s="276">
        <f>BK95</f>
        <v>0</v>
      </c>
      <c r="K95" s="199"/>
      <c r="L95" s="204"/>
      <c r="M95" s="205"/>
      <c r="N95" s="206"/>
      <c r="O95" s="206"/>
      <c r="P95" s="207">
        <f>SUM(P96:P117)</f>
        <v>0</v>
      </c>
      <c r="Q95" s="206"/>
      <c r="R95" s="207">
        <f>SUM(R96:R117)</f>
        <v>7.1260000000000012</v>
      </c>
      <c r="S95" s="206"/>
      <c r="T95" s="208">
        <f>SUM(T96:T117)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78</v>
      </c>
      <c r="AT95" s="210" t="s">
        <v>70</v>
      </c>
      <c r="AU95" s="210" t="s">
        <v>78</v>
      </c>
      <c r="AY95" s="209" t="s">
        <v>187</v>
      </c>
      <c r="BK95" s="211">
        <f>SUM(BK96:BK117)</f>
        <v>0</v>
      </c>
    </row>
    <row r="96" s="2" customFormat="1" ht="21.75" customHeight="1">
      <c r="A96" s="39"/>
      <c r="B96" s="40"/>
      <c r="C96" s="212" t="s">
        <v>78</v>
      </c>
      <c r="D96" s="212" t="s">
        <v>188</v>
      </c>
      <c r="E96" s="213" t="s">
        <v>189</v>
      </c>
      <c r="F96" s="214" t="s">
        <v>190</v>
      </c>
      <c r="G96" s="215" t="s">
        <v>191</v>
      </c>
      <c r="H96" s="216">
        <v>1048</v>
      </c>
      <c r="I96" s="217"/>
      <c r="J96" s="218">
        <f>ROUND(I96*H96,2)</f>
        <v>0</v>
      </c>
      <c r="K96" s="214" t="s">
        <v>192</v>
      </c>
      <c r="L96" s="45"/>
      <c r="M96" s="219" t="s">
        <v>19</v>
      </c>
      <c r="N96" s="220" t="s">
        <v>42</v>
      </c>
      <c r="O96" s="85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3" t="s">
        <v>112</v>
      </c>
      <c r="AT96" s="223" t="s">
        <v>188</v>
      </c>
      <c r="AU96" s="223" t="s">
        <v>80</v>
      </c>
      <c r="AY96" s="18" t="s">
        <v>187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78</v>
      </c>
      <c r="BK96" s="224">
        <f>ROUND(I96*H96,2)</f>
        <v>0</v>
      </c>
      <c r="BL96" s="18" t="s">
        <v>112</v>
      </c>
      <c r="BM96" s="223" t="s">
        <v>786</v>
      </c>
    </row>
    <row r="97" s="2" customFormat="1">
      <c r="A97" s="39"/>
      <c r="B97" s="40"/>
      <c r="C97" s="41"/>
      <c r="D97" s="225" t="s">
        <v>195</v>
      </c>
      <c r="E97" s="41"/>
      <c r="F97" s="226" t="s">
        <v>196</v>
      </c>
      <c r="G97" s="41"/>
      <c r="H97" s="41"/>
      <c r="I97" s="227"/>
      <c r="J97" s="41"/>
      <c r="K97" s="41"/>
      <c r="L97" s="45"/>
      <c r="M97" s="228"/>
      <c r="N97" s="229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195</v>
      </c>
      <c r="AU97" s="18" t="s">
        <v>80</v>
      </c>
    </row>
    <row r="98" s="2" customFormat="1" ht="16.5" customHeight="1">
      <c r="A98" s="39"/>
      <c r="B98" s="40"/>
      <c r="C98" s="212" t="s">
        <v>80</v>
      </c>
      <c r="D98" s="212" t="s">
        <v>188</v>
      </c>
      <c r="E98" s="213" t="s">
        <v>763</v>
      </c>
      <c r="F98" s="214" t="s">
        <v>764</v>
      </c>
      <c r="G98" s="215" t="s">
        <v>544</v>
      </c>
      <c r="H98" s="216">
        <v>0.36099999999999999</v>
      </c>
      <c r="I98" s="217"/>
      <c r="J98" s="218">
        <f>ROUND(I98*H98,2)</f>
        <v>0</v>
      </c>
      <c r="K98" s="214" t="s">
        <v>192</v>
      </c>
      <c r="L98" s="45"/>
      <c r="M98" s="219" t="s">
        <v>19</v>
      </c>
      <c r="N98" s="220" t="s">
        <v>42</v>
      </c>
      <c r="O98" s="85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3" t="s">
        <v>112</v>
      </c>
      <c r="AT98" s="223" t="s">
        <v>188</v>
      </c>
      <c r="AU98" s="223" t="s">
        <v>80</v>
      </c>
      <c r="AY98" s="18" t="s">
        <v>187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78</v>
      </c>
      <c r="BK98" s="224">
        <f>ROUND(I98*H98,2)</f>
        <v>0</v>
      </c>
      <c r="BL98" s="18" t="s">
        <v>112</v>
      </c>
      <c r="BM98" s="223" t="s">
        <v>787</v>
      </c>
    </row>
    <row r="99" s="2" customFormat="1">
      <c r="A99" s="39"/>
      <c r="B99" s="40"/>
      <c r="C99" s="41"/>
      <c r="D99" s="225" t="s">
        <v>195</v>
      </c>
      <c r="E99" s="41"/>
      <c r="F99" s="226" t="s">
        <v>766</v>
      </c>
      <c r="G99" s="41"/>
      <c r="H99" s="41"/>
      <c r="I99" s="227"/>
      <c r="J99" s="41"/>
      <c r="K99" s="41"/>
      <c r="L99" s="45"/>
      <c r="M99" s="228"/>
      <c r="N99" s="229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195</v>
      </c>
      <c r="AU99" s="18" t="s">
        <v>80</v>
      </c>
    </row>
    <row r="100" s="13" customFormat="1">
      <c r="A100" s="13"/>
      <c r="B100" s="230"/>
      <c r="C100" s="231"/>
      <c r="D100" s="232" t="s">
        <v>202</v>
      </c>
      <c r="E100" s="231"/>
      <c r="F100" s="234" t="s">
        <v>767</v>
      </c>
      <c r="G100" s="231"/>
      <c r="H100" s="235">
        <v>0.36099999999999999</v>
      </c>
      <c r="I100" s="236"/>
      <c r="J100" s="231"/>
      <c r="K100" s="231"/>
      <c r="L100" s="237"/>
      <c r="M100" s="238"/>
      <c r="N100" s="239"/>
      <c r="O100" s="239"/>
      <c r="P100" s="239"/>
      <c r="Q100" s="239"/>
      <c r="R100" s="239"/>
      <c r="S100" s="239"/>
      <c r="T100" s="24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202</v>
      </c>
      <c r="AU100" s="241" t="s">
        <v>80</v>
      </c>
      <c r="AV100" s="13" t="s">
        <v>80</v>
      </c>
      <c r="AW100" s="13" t="s">
        <v>4</v>
      </c>
      <c r="AX100" s="13" t="s">
        <v>78</v>
      </c>
      <c r="AY100" s="241" t="s">
        <v>187</v>
      </c>
    </row>
    <row r="101" s="2" customFormat="1" ht="16.5" customHeight="1">
      <c r="A101" s="39"/>
      <c r="B101" s="40"/>
      <c r="C101" s="212" t="s">
        <v>91</v>
      </c>
      <c r="D101" s="212" t="s">
        <v>188</v>
      </c>
      <c r="E101" s="213" t="s">
        <v>477</v>
      </c>
      <c r="F101" s="214" t="s">
        <v>478</v>
      </c>
      <c r="G101" s="215" t="s">
        <v>303</v>
      </c>
      <c r="H101" s="216">
        <v>303.93000000000001</v>
      </c>
      <c r="I101" s="217"/>
      <c r="J101" s="218">
        <f>ROUND(I101*H101,2)</f>
        <v>0</v>
      </c>
      <c r="K101" s="214" t="s">
        <v>19</v>
      </c>
      <c r="L101" s="45"/>
      <c r="M101" s="219" t="s">
        <v>19</v>
      </c>
      <c r="N101" s="220" t="s">
        <v>42</v>
      </c>
      <c r="O101" s="85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3" t="s">
        <v>112</v>
      </c>
      <c r="AT101" s="223" t="s">
        <v>188</v>
      </c>
      <c r="AU101" s="223" t="s">
        <v>80</v>
      </c>
      <c r="AY101" s="18" t="s">
        <v>187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8" t="s">
        <v>78</v>
      </c>
      <c r="BK101" s="224">
        <f>ROUND(I101*H101,2)</f>
        <v>0</v>
      </c>
      <c r="BL101" s="18" t="s">
        <v>112</v>
      </c>
      <c r="BM101" s="223" t="s">
        <v>788</v>
      </c>
    </row>
    <row r="102" s="2" customFormat="1">
      <c r="A102" s="39"/>
      <c r="B102" s="40"/>
      <c r="C102" s="41"/>
      <c r="D102" s="232" t="s">
        <v>315</v>
      </c>
      <c r="E102" s="41"/>
      <c r="F102" s="274" t="s">
        <v>480</v>
      </c>
      <c r="G102" s="41"/>
      <c r="H102" s="41"/>
      <c r="I102" s="227"/>
      <c r="J102" s="41"/>
      <c r="K102" s="41"/>
      <c r="L102" s="45"/>
      <c r="M102" s="228"/>
      <c r="N102" s="229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315</v>
      </c>
      <c r="AU102" s="18" t="s">
        <v>80</v>
      </c>
    </row>
    <row r="103" s="13" customFormat="1">
      <c r="A103" s="13"/>
      <c r="B103" s="230"/>
      <c r="C103" s="231"/>
      <c r="D103" s="232" t="s">
        <v>202</v>
      </c>
      <c r="E103" s="233" t="s">
        <v>19</v>
      </c>
      <c r="F103" s="234" t="s">
        <v>769</v>
      </c>
      <c r="G103" s="231"/>
      <c r="H103" s="235">
        <v>0.23999999999999999</v>
      </c>
      <c r="I103" s="236"/>
      <c r="J103" s="231"/>
      <c r="K103" s="231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202</v>
      </c>
      <c r="AU103" s="241" t="s">
        <v>80</v>
      </c>
      <c r="AV103" s="13" t="s">
        <v>80</v>
      </c>
      <c r="AW103" s="13" t="s">
        <v>32</v>
      </c>
      <c r="AX103" s="13" t="s">
        <v>71</v>
      </c>
      <c r="AY103" s="241" t="s">
        <v>187</v>
      </c>
    </row>
    <row r="104" s="14" customFormat="1">
      <c r="A104" s="14"/>
      <c r="B104" s="242"/>
      <c r="C104" s="243"/>
      <c r="D104" s="232" t="s">
        <v>202</v>
      </c>
      <c r="E104" s="244" t="s">
        <v>19</v>
      </c>
      <c r="F104" s="245" t="s">
        <v>482</v>
      </c>
      <c r="G104" s="243"/>
      <c r="H104" s="246">
        <v>0.23999999999999999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202</v>
      </c>
      <c r="AU104" s="252" t="s">
        <v>80</v>
      </c>
      <c r="AV104" s="14" t="s">
        <v>91</v>
      </c>
      <c r="AW104" s="14" t="s">
        <v>32</v>
      </c>
      <c r="AX104" s="14" t="s">
        <v>71</v>
      </c>
      <c r="AY104" s="252" t="s">
        <v>187</v>
      </c>
    </row>
    <row r="105" s="13" customFormat="1">
      <c r="A105" s="13"/>
      <c r="B105" s="230"/>
      <c r="C105" s="231"/>
      <c r="D105" s="232" t="s">
        <v>202</v>
      </c>
      <c r="E105" s="233" t="s">
        <v>19</v>
      </c>
      <c r="F105" s="234" t="s">
        <v>770</v>
      </c>
      <c r="G105" s="231"/>
      <c r="H105" s="235">
        <v>262.44</v>
      </c>
      <c r="I105" s="236"/>
      <c r="J105" s="231"/>
      <c r="K105" s="231"/>
      <c r="L105" s="237"/>
      <c r="M105" s="238"/>
      <c r="N105" s="239"/>
      <c r="O105" s="239"/>
      <c r="P105" s="239"/>
      <c r="Q105" s="239"/>
      <c r="R105" s="239"/>
      <c r="S105" s="239"/>
      <c r="T105" s="24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202</v>
      </c>
      <c r="AU105" s="241" t="s">
        <v>80</v>
      </c>
      <c r="AV105" s="13" t="s">
        <v>80</v>
      </c>
      <c r="AW105" s="13" t="s">
        <v>32</v>
      </c>
      <c r="AX105" s="13" t="s">
        <v>71</v>
      </c>
      <c r="AY105" s="241" t="s">
        <v>187</v>
      </c>
    </row>
    <row r="106" s="14" customFormat="1">
      <c r="A106" s="14"/>
      <c r="B106" s="242"/>
      <c r="C106" s="243"/>
      <c r="D106" s="232" t="s">
        <v>202</v>
      </c>
      <c r="E106" s="244" t="s">
        <v>19</v>
      </c>
      <c r="F106" s="245" t="s">
        <v>771</v>
      </c>
      <c r="G106" s="243"/>
      <c r="H106" s="246">
        <v>262.44</v>
      </c>
      <c r="I106" s="247"/>
      <c r="J106" s="243"/>
      <c r="K106" s="243"/>
      <c r="L106" s="248"/>
      <c r="M106" s="249"/>
      <c r="N106" s="250"/>
      <c r="O106" s="250"/>
      <c r="P106" s="250"/>
      <c r="Q106" s="250"/>
      <c r="R106" s="250"/>
      <c r="S106" s="250"/>
      <c r="T106" s="25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2" t="s">
        <v>202</v>
      </c>
      <c r="AU106" s="252" t="s">
        <v>80</v>
      </c>
      <c r="AV106" s="14" t="s">
        <v>91</v>
      </c>
      <c r="AW106" s="14" t="s">
        <v>32</v>
      </c>
      <c r="AX106" s="14" t="s">
        <v>71</v>
      </c>
      <c r="AY106" s="252" t="s">
        <v>187</v>
      </c>
    </row>
    <row r="107" s="13" customFormat="1">
      <c r="A107" s="13"/>
      <c r="B107" s="230"/>
      <c r="C107" s="231"/>
      <c r="D107" s="232" t="s">
        <v>202</v>
      </c>
      <c r="E107" s="233" t="s">
        <v>19</v>
      </c>
      <c r="F107" s="234" t="s">
        <v>772</v>
      </c>
      <c r="G107" s="231"/>
      <c r="H107" s="235">
        <v>41.25</v>
      </c>
      <c r="I107" s="236"/>
      <c r="J107" s="231"/>
      <c r="K107" s="231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202</v>
      </c>
      <c r="AU107" s="241" t="s">
        <v>80</v>
      </c>
      <c r="AV107" s="13" t="s">
        <v>80</v>
      </c>
      <c r="AW107" s="13" t="s">
        <v>32</v>
      </c>
      <c r="AX107" s="13" t="s">
        <v>71</v>
      </c>
      <c r="AY107" s="241" t="s">
        <v>187</v>
      </c>
    </row>
    <row r="108" s="14" customFormat="1">
      <c r="A108" s="14"/>
      <c r="B108" s="242"/>
      <c r="C108" s="243"/>
      <c r="D108" s="232" t="s">
        <v>202</v>
      </c>
      <c r="E108" s="244" t="s">
        <v>19</v>
      </c>
      <c r="F108" s="245" t="s">
        <v>484</v>
      </c>
      <c r="G108" s="243"/>
      <c r="H108" s="246">
        <v>41.25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202</v>
      </c>
      <c r="AU108" s="252" t="s">
        <v>80</v>
      </c>
      <c r="AV108" s="14" t="s">
        <v>91</v>
      </c>
      <c r="AW108" s="14" t="s">
        <v>32</v>
      </c>
      <c r="AX108" s="14" t="s">
        <v>71</v>
      </c>
      <c r="AY108" s="252" t="s">
        <v>187</v>
      </c>
    </row>
    <row r="109" s="15" customFormat="1">
      <c r="A109" s="15"/>
      <c r="B109" s="253"/>
      <c r="C109" s="254"/>
      <c r="D109" s="232" t="s">
        <v>202</v>
      </c>
      <c r="E109" s="255" t="s">
        <v>19</v>
      </c>
      <c r="F109" s="256" t="s">
        <v>205</v>
      </c>
      <c r="G109" s="254"/>
      <c r="H109" s="257">
        <v>303.93000000000001</v>
      </c>
      <c r="I109" s="258"/>
      <c r="J109" s="254"/>
      <c r="K109" s="254"/>
      <c r="L109" s="259"/>
      <c r="M109" s="260"/>
      <c r="N109" s="261"/>
      <c r="O109" s="261"/>
      <c r="P109" s="261"/>
      <c r="Q109" s="261"/>
      <c r="R109" s="261"/>
      <c r="S109" s="261"/>
      <c r="T109" s="262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3" t="s">
        <v>202</v>
      </c>
      <c r="AU109" s="263" t="s">
        <v>80</v>
      </c>
      <c r="AV109" s="15" t="s">
        <v>112</v>
      </c>
      <c r="AW109" s="15" t="s">
        <v>32</v>
      </c>
      <c r="AX109" s="15" t="s">
        <v>78</v>
      </c>
      <c r="AY109" s="263" t="s">
        <v>187</v>
      </c>
    </row>
    <row r="110" s="2" customFormat="1" ht="16.5" customHeight="1">
      <c r="A110" s="39"/>
      <c r="B110" s="40"/>
      <c r="C110" s="212" t="s">
        <v>112</v>
      </c>
      <c r="D110" s="212" t="s">
        <v>188</v>
      </c>
      <c r="E110" s="213" t="s">
        <v>494</v>
      </c>
      <c r="F110" s="214" t="s">
        <v>491</v>
      </c>
      <c r="G110" s="215" t="s">
        <v>492</v>
      </c>
      <c r="H110" s="216">
        <v>140</v>
      </c>
      <c r="I110" s="217"/>
      <c r="J110" s="218">
        <f>ROUND(I110*H110,2)</f>
        <v>0</v>
      </c>
      <c r="K110" s="214" t="s">
        <v>19</v>
      </c>
      <c r="L110" s="45"/>
      <c r="M110" s="219" t="s">
        <v>19</v>
      </c>
      <c r="N110" s="220" t="s">
        <v>42</v>
      </c>
      <c r="O110" s="85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3" t="s">
        <v>112</v>
      </c>
      <c r="AT110" s="223" t="s">
        <v>188</v>
      </c>
      <c r="AU110" s="223" t="s">
        <v>80</v>
      </c>
      <c r="AY110" s="18" t="s">
        <v>187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8" t="s">
        <v>78</v>
      </c>
      <c r="BK110" s="224">
        <f>ROUND(I110*H110,2)</f>
        <v>0</v>
      </c>
      <c r="BL110" s="18" t="s">
        <v>112</v>
      </c>
      <c r="BM110" s="223" t="s">
        <v>789</v>
      </c>
    </row>
    <row r="111" s="2" customFormat="1" ht="16.5" customHeight="1">
      <c r="A111" s="39"/>
      <c r="B111" s="40"/>
      <c r="C111" s="212" t="s">
        <v>216</v>
      </c>
      <c r="D111" s="212" t="s">
        <v>188</v>
      </c>
      <c r="E111" s="213" t="s">
        <v>498</v>
      </c>
      <c r="F111" s="214" t="s">
        <v>499</v>
      </c>
      <c r="G111" s="215" t="s">
        <v>191</v>
      </c>
      <c r="H111" s="216">
        <v>356.30000000000001</v>
      </c>
      <c r="I111" s="217"/>
      <c r="J111" s="218">
        <f>ROUND(I111*H111,2)</f>
        <v>0</v>
      </c>
      <c r="K111" s="214" t="s">
        <v>19</v>
      </c>
      <c r="L111" s="45"/>
      <c r="M111" s="219" t="s">
        <v>19</v>
      </c>
      <c r="N111" s="220" t="s">
        <v>42</v>
      </c>
      <c r="O111" s="85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3" t="s">
        <v>112</v>
      </c>
      <c r="AT111" s="223" t="s">
        <v>188</v>
      </c>
      <c r="AU111" s="223" t="s">
        <v>80</v>
      </c>
      <c r="AY111" s="18" t="s">
        <v>187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8" t="s">
        <v>78</v>
      </c>
      <c r="BK111" s="224">
        <f>ROUND(I111*H111,2)</f>
        <v>0</v>
      </c>
      <c r="BL111" s="18" t="s">
        <v>112</v>
      </c>
      <c r="BM111" s="223" t="s">
        <v>790</v>
      </c>
    </row>
    <row r="112" s="13" customFormat="1">
      <c r="A112" s="13"/>
      <c r="B112" s="230"/>
      <c r="C112" s="231"/>
      <c r="D112" s="232" t="s">
        <v>202</v>
      </c>
      <c r="E112" s="233" t="s">
        <v>19</v>
      </c>
      <c r="F112" s="234" t="s">
        <v>781</v>
      </c>
      <c r="G112" s="231"/>
      <c r="H112" s="235">
        <v>356.30000000000001</v>
      </c>
      <c r="I112" s="236"/>
      <c r="J112" s="231"/>
      <c r="K112" s="231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202</v>
      </c>
      <c r="AU112" s="241" t="s">
        <v>80</v>
      </c>
      <c r="AV112" s="13" t="s">
        <v>80</v>
      </c>
      <c r="AW112" s="13" t="s">
        <v>32</v>
      </c>
      <c r="AX112" s="13" t="s">
        <v>71</v>
      </c>
      <c r="AY112" s="241" t="s">
        <v>187</v>
      </c>
    </row>
    <row r="113" s="15" customFormat="1">
      <c r="A113" s="15"/>
      <c r="B113" s="253"/>
      <c r="C113" s="254"/>
      <c r="D113" s="232" t="s">
        <v>202</v>
      </c>
      <c r="E113" s="255" t="s">
        <v>19</v>
      </c>
      <c r="F113" s="256" t="s">
        <v>205</v>
      </c>
      <c r="G113" s="254"/>
      <c r="H113" s="257">
        <v>356.30000000000001</v>
      </c>
      <c r="I113" s="258"/>
      <c r="J113" s="254"/>
      <c r="K113" s="254"/>
      <c r="L113" s="259"/>
      <c r="M113" s="260"/>
      <c r="N113" s="261"/>
      <c r="O113" s="261"/>
      <c r="P113" s="261"/>
      <c r="Q113" s="261"/>
      <c r="R113" s="261"/>
      <c r="S113" s="261"/>
      <c r="T113" s="262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3" t="s">
        <v>202</v>
      </c>
      <c r="AU113" s="263" t="s">
        <v>80</v>
      </c>
      <c r="AV113" s="15" t="s">
        <v>112</v>
      </c>
      <c r="AW113" s="15" t="s">
        <v>32</v>
      </c>
      <c r="AX113" s="15" t="s">
        <v>78</v>
      </c>
      <c r="AY113" s="263" t="s">
        <v>187</v>
      </c>
    </row>
    <row r="114" s="2" customFormat="1" ht="16.5" customHeight="1">
      <c r="A114" s="39"/>
      <c r="B114" s="40"/>
      <c r="C114" s="264" t="s">
        <v>223</v>
      </c>
      <c r="D114" s="264" t="s">
        <v>244</v>
      </c>
      <c r="E114" s="265" t="s">
        <v>301</v>
      </c>
      <c r="F114" s="266" t="s">
        <v>302</v>
      </c>
      <c r="G114" s="267" t="s">
        <v>303</v>
      </c>
      <c r="H114" s="268">
        <v>35.630000000000003</v>
      </c>
      <c r="I114" s="269"/>
      <c r="J114" s="270">
        <f>ROUND(I114*H114,2)</f>
        <v>0</v>
      </c>
      <c r="K114" s="266" t="s">
        <v>19</v>
      </c>
      <c r="L114" s="271"/>
      <c r="M114" s="272" t="s">
        <v>19</v>
      </c>
      <c r="N114" s="273" t="s">
        <v>42</v>
      </c>
      <c r="O114" s="85"/>
      <c r="P114" s="221">
        <f>O114*H114</f>
        <v>0</v>
      </c>
      <c r="Q114" s="221">
        <v>0.20000000000000001</v>
      </c>
      <c r="R114" s="221">
        <f>Q114*H114</f>
        <v>7.1260000000000012</v>
      </c>
      <c r="S114" s="221">
        <v>0</v>
      </c>
      <c r="T114" s="222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3" t="s">
        <v>234</v>
      </c>
      <c r="AT114" s="223" t="s">
        <v>244</v>
      </c>
      <c r="AU114" s="223" t="s">
        <v>80</v>
      </c>
      <c r="AY114" s="18" t="s">
        <v>187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8" t="s">
        <v>78</v>
      </c>
      <c r="BK114" s="224">
        <f>ROUND(I114*H114,2)</f>
        <v>0</v>
      </c>
      <c r="BL114" s="18" t="s">
        <v>112</v>
      </c>
      <c r="BM114" s="223" t="s">
        <v>791</v>
      </c>
    </row>
    <row r="115" s="13" customFormat="1">
      <c r="A115" s="13"/>
      <c r="B115" s="230"/>
      <c r="C115" s="231"/>
      <c r="D115" s="232" t="s">
        <v>202</v>
      </c>
      <c r="E115" s="231"/>
      <c r="F115" s="234" t="s">
        <v>783</v>
      </c>
      <c r="G115" s="231"/>
      <c r="H115" s="235">
        <v>35.630000000000003</v>
      </c>
      <c r="I115" s="236"/>
      <c r="J115" s="231"/>
      <c r="K115" s="231"/>
      <c r="L115" s="237"/>
      <c r="M115" s="238"/>
      <c r="N115" s="239"/>
      <c r="O115" s="239"/>
      <c r="P115" s="239"/>
      <c r="Q115" s="239"/>
      <c r="R115" s="239"/>
      <c r="S115" s="239"/>
      <c r="T115" s="24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1" t="s">
        <v>202</v>
      </c>
      <c r="AU115" s="241" t="s">
        <v>80</v>
      </c>
      <c r="AV115" s="13" t="s">
        <v>80</v>
      </c>
      <c r="AW115" s="13" t="s">
        <v>4</v>
      </c>
      <c r="AX115" s="13" t="s">
        <v>78</v>
      </c>
      <c r="AY115" s="241" t="s">
        <v>187</v>
      </c>
    </row>
    <row r="116" s="2" customFormat="1" ht="16.5" customHeight="1">
      <c r="A116" s="39"/>
      <c r="B116" s="40"/>
      <c r="C116" s="212" t="s">
        <v>229</v>
      </c>
      <c r="D116" s="212" t="s">
        <v>188</v>
      </c>
      <c r="E116" s="213" t="s">
        <v>504</v>
      </c>
      <c r="F116" s="214" t="s">
        <v>505</v>
      </c>
      <c r="G116" s="215" t="s">
        <v>362</v>
      </c>
      <c r="H116" s="216">
        <v>1</v>
      </c>
      <c r="I116" s="217"/>
      <c r="J116" s="218">
        <f>ROUND(I116*H116,2)</f>
        <v>0</v>
      </c>
      <c r="K116" s="214" t="s">
        <v>19</v>
      </c>
      <c r="L116" s="45"/>
      <c r="M116" s="219" t="s">
        <v>19</v>
      </c>
      <c r="N116" s="220" t="s">
        <v>42</v>
      </c>
      <c r="O116" s="85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3" t="s">
        <v>112</v>
      </c>
      <c r="AT116" s="223" t="s">
        <v>188</v>
      </c>
      <c r="AU116" s="223" t="s">
        <v>80</v>
      </c>
      <c r="AY116" s="18" t="s">
        <v>187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8" t="s">
        <v>78</v>
      </c>
      <c r="BK116" s="224">
        <f>ROUND(I116*H116,2)</f>
        <v>0</v>
      </c>
      <c r="BL116" s="18" t="s">
        <v>112</v>
      </c>
      <c r="BM116" s="223" t="s">
        <v>792</v>
      </c>
    </row>
    <row r="117" s="2" customFormat="1">
      <c r="A117" s="39"/>
      <c r="B117" s="40"/>
      <c r="C117" s="41"/>
      <c r="D117" s="232" t="s">
        <v>315</v>
      </c>
      <c r="E117" s="41"/>
      <c r="F117" s="274" t="s">
        <v>640</v>
      </c>
      <c r="G117" s="41"/>
      <c r="H117" s="41"/>
      <c r="I117" s="227"/>
      <c r="J117" s="41"/>
      <c r="K117" s="41"/>
      <c r="L117" s="45"/>
      <c r="M117" s="277"/>
      <c r="N117" s="278"/>
      <c r="O117" s="279"/>
      <c r="P117" s="279"/>
      <c r="Q117" s="279"/>
      <c r="R117" s="279"/>
      <c r="S117" s="279"/>
      <c r="T117" s="280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315</v>
      </c>
      <c r="AU117" s="18" t="s">
        <v>80</v>
      </c>
    </row>
    <row r="118" s="2" customFormat="1" ht="6.96" customHeight="1">
      <c r="A118" s="39"/>
      <c r="B118" s="60"/>
      <c r="C118" s="61"/>
      <c r="D118" s="61"/>
      <c r="E118" s="61"/>
      <c r="F118" s="61"/>
      <c r="G118" s="61"/>
      <c r="H118" s="61"/>
      <c r="I118" s="61"/>
      <c r="J118" s="61"/>
      <c r="K118" s="61"/>
      <c r="L118" s="45"/>
      <c r="M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</sheetData>
  <sheetProtection sheet="1" autoFilter="0" formatColumns="0" formatRows="0" objects="1" scenarios="1" spinCount="100000" saltValue="33msKTGCi2fAVp7wzZ1x0AW82K91kJ1VOa332WFgKHZp3nooC+VkqVtnvw7uNwuilyn09VrnbaAMpijzni2Kjg==" hashValue="x5Twf0DCMoEEUYhjsThDymUFfXFCRVgBeeEYHSdBVmBvFUQPydIYdjTNztwdWXdN1roNXVMRx1H9Iiz2UGF52g==" algorithmName="SHA-512" password="CC35"/>
  <autoFilter ref="C92:K11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hyperlinks>
    <hyperlink ref="F97" r:id="rId1" display="https://podminky.urs.cz/item/CS_URS_2022_01/111151231"/>
    <hyperlink ref="F99" r:id="rId2" display="https://podminky.urs.cz/item/CS_URS_2022_01/184851257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80</v>
      </c>
    </row>
    <row r="4" s="1" customFormat="1" ht="24.96" customHeight="1">
      <c r="B4" s="21"/>
      <c r="D4" s="142" t="s">
        <v>159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Biocentrum BC3, BC5 a biokoridory, k. ú. Moutnice</v>
      </c>
      <c r="F7" s="144"/>
      <c r="G7" s="144"/>
      <c r="H7" s="144"/>
      <c r="L7" s="21"/>
    </row>
    <row r="8">
      <c r="B8" s="21"/>
      <c r="D8" s="144" t="s">
        <v>160</v>
      </c>
      <c r="L8" s="21"/>
    </row>
    <row r="9" s="1" customFormat="1" ht="16.5" customHeight="1">
      <c r="B9" s="21"/>
      <c r="E9" s="145" t="s">
        <v>655</v>
      </c>
      <c r="F9" s="1"/>
      <c r="G9" s="1"/>
      <c r="H9" s="1"/>
      <c r="L9" s="21"/>
    </row>
    <row r="10" s="1" customFormat="1" ht="12" customHeight="1">
      <c r="B10" s="21"/>
      <c r="D10" s="144" t="s">
        <v>162</v>
      </c>
      <c r="L10" s="21"/>
    </row>
    <row r="11" s="2" customFormat="1" ht="16.5" customHeight="1">
      <c r="A11" s="39"/>
      <c r="B11" s="45"/>
      <c r="C11" s="39"/>
      <c r="D11" s="39"/>
      <c r="E11" s="157" t="s">
        <v>760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468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793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27</v>
      </c>
      <c r="G16" s="39"/>
      <c r="H16" s="39"/>
      <c r="I16" s="144" t="s">
        <v>23</v>
      </c>
      <c r="J16" s="148" t="str">
        <f>'Rekapitulace stavby'!AN8</f>
        <v>15. 4. 2022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tr">
        <f>IF('Rekapitulace stavby'!AN10="","",'Rekapitulace stavby'!AN10)</f>
        <v/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 xml:space="preserve"> </v>
      </c>
      <c r="F19" s="39"/>
      <c r="G19" s="39"/>
      <c r="H19" s="39"/>
      <c r="I19" s="144" t="s">
        <v>28</v>
      </c>
      <c r="J19" s="134" t="str">
        <f>IF('Rekapitulace stavby'!AN11="","",'Rekapitulace stavby'!AN11)</f>
        <v/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tr">
        <f>IF('Rekapitulace stavby'!AN16="","",'Rekapitulace stavby'!AN16)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4" t="s">
        <v>28</v>
      </c>
      <c r="J25" s="134" t="str">
        <f>IF('Rekapitulace stavby'!AN17="","",'Rekapitulace stavby'!AN17)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33</v>
      </c>
      <c r="E27" s="39"/>
      <c r="F27" s="39"/>
      <c r="G27" s="39"/>
      <c r="H27" s="39"/>
      <c r="I27" s="144" t="s">
        <v>26</v>
      </c>
      <c r="J27" s="134" t="str">
        <f>IF('Rekapitulace stavby'!AN19="","",'Rekapitulace stavby'!AN19)</f>
        <v/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>VZD INVEST, s.r.o.</v>
      </c>
      <c r="F28" s="39"/>
      <c r="G28" s="39"/>
      <c r="H28" s="39"/>
      <c r="I28" s="144" t="s">
        <v>28</v>
      </c>
      <c r="J28" s="134" t="str">
        <f>IF('Rekapitulace stavby'!AN20="","",'Rekapitulace stavby'!AN20)</f>
        <v/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37</v>
      </c>
      <c r="E34" s="39"/>
      <c r="F34" s="39"/>
      <c r="G34" s="39"/>
      <c r="H34" s="39"/>
      <c r="I34" s="39"/>
      <c r="J34" s="155">
        <f>ROUND(J93,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39</v>
      </c>
      <c r="G36" s="39"/>
      <c r="H36" s="39"/>
      <c r="I36" s="156" t="s">
        <v>38</v>
      </c>
      <c r="J36" s="156" t="s">
        <v>40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41</v>
      </c>
      <c r="E37" s="144" t="s">
        <v>42</v>
      </c>
      <c r="F37" s="158">
        <f>ROUND((SUM(BE93:BE117)),  2)</f>
        <v>0</v>
      </c>
      <c r="G37" s="39"/>
      <c r="H37" s="39"/>
      <c r="I37" s="159">
        <v>0.20999999999999999</v>
      </c>
      <c r="J37" s="158">
        <f>ROUND(((SUM(BE93:BE117))*I37),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43</v>
      </c>
      <c r="F38" s="158">
        <f>ROUND((SUM(BF93:BF117)),  2)</f>
        <v>0</v>
      </c>
      <c r="G38" s="39"/>
      <c r="H38" s="39"/>
      <c r="I38" s="159">
        <v>0.14999999999999999</v>
      </c>
      <c r="J38" s="158">
        <f>ROUND(((SUM(BF93:BF117))*I38),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44</v>
      </c>
      <c r="F39" s="158">
        <f>ROUND((SUM(BG93:BG117)),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45</v>
      </c>
      <c r="F40" s="158">
        <f>ROUND((SUM(BH93:BH117)),  2)</f>
        <v>0</v>
      </c>
      <c r="G40" s="39"/>
      <c r="H40" s="39"/>
      <c r="I40" s="159">
        <v>0.14999999999999999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46</v>
      </c>
      <c r="F41" s="158">
        <f>ROUND((SUM(BI93:BI117)),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47</v>
      </c>
      <c r="E43" s="162"/>
      <c r="F43" s="162"/>
      <c r="G43" s="163" t="s">
        <v>48</v>
      </c>
      <c r="H43" s="164" t="s">
        <v>49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164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1" t="str">
        <f>E7</f>
        <v>Biocentrum BC3, BC5 a biokoridory, k. ú. Moutnice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160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655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162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81" t="s">
        <v>760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468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SO 03.2.3 - BK4 - Výsadba dřevin - následná péče - 3. rok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3" t="str">
        <f>IF(J16="","",J16)</f>
        <v>15. 4. 2022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 xml:space="preserve"> </v>
      </c>
      <c r="G62" s="41"/>
      <c r="H62" s="41"/>
      <c r="I62" s="33" t="s">
        <v>31</v>
      </c>
      <c r="J62" s="37" t="str">
        <f>E25</f>
        <v xml:space="preserve"> 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33</v>
      </c>
      <c r="J63" s="37" t="str">
        <f>E28</f>
        <v>VZD INVEST, s.r.o.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165</v>
      </c>
      <c r="D65" s="173"/>
      <c r="E65" s="173"/>
      <c r="F65" s="173"/>
      <c r="G65" s="173"/>
      <c r="H65" s="173"/>
      <c r="I65" s="173"/>
      <c r="J65" s="174" t="s">
        <v>166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69</v>
      </c>
      <c r="D67" s="41"/>
      <c r="E67" s="41"/>
      <c r="F67" s="41"/>
      <c r="G67" s="41"/>
      <c r="H67" s="41"/>
      <c r="I67" s="41"/>
      <c r="J67" s="103">
        <f>J93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167</v>
      </c>
    </row>
    <row r="68" s="9" customFormat="1" ht="24.96" customHeight="1">
      <c r="A68" s="9"/>
      <c r="B68" s="176"/>
      <c r="C68" s="177"/>
      <c r="D68" s="178" t="s">
        <v>170</v>
      </c>
      <c r="E68" s="179"/>
      <c r="F68" s="179"/>
      <c r="G68" s="179"/>
      <c r="H68" s="179"/>
      <c r="I68" s="179"/>
      <c r="J68" s="180">
        <f>J94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470</v>
      </c>
      <c r="E69" s="184"/>
      <c r="F69" s="184"/>
      <c r="G69" s="184"/>
      <c r="H69" s="184"/>
      <c r="I69" s="184"/>
      <c r="J69" s="185">
        <f>J95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173</v>
      </c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1" t="str">
        <f>E7</f>
        <v>Biocentrum BC3, BC5 a biokoridory, k. ú. Moutnice</v>
      </c>
      <c r="F79" s="33"/>
      <c r="G79" s="33"/>
      <c r="H79" s="33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160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1" customFormat="1" ht="16.5" customHeight="1">
      <c r="B81" s="22"/>
      <c r="C81" s="23"/>
      <c r="D81" s="23"/>
      <c r="E81" s="171" t="s">
        <v>655</v>
      </c>
      <c r="F81" s="23"/>
      <c r="G81" s="23"/>
      <c r="H81" s="23"/>
      <c r="I81" s="23"/>
      <c r="J81" s="23"/>
      <c r="K81" s="23"/>
      <c r="L81" s="21"/>
    </row>
    <row r="82" s="1" customFormat="1" ht="12" customHeight="1">
      <c r="B82" s="22"/>
      <c r="C82" s="33" t="s">
        <v>162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281" t="s">
        <v>760</v>
      </c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468</v>
      </c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E13</f>
        <v>SO 03.2.3 - BK4 - Výsadba dřevin - následná péče - 3. rok</v>
      </c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F16</f>
        <v xml:space="preserve"> </v>
      </c>
      <c r="G87" s="41"/>
      <c r="H87" s="41"/>
      <c r="I87" s="33" t="s">
        <v>23</v>
      </c>
      <c r="J87" s="73" t="str">
        <f>IF(J16="","",J16)</f>
        <v>15. 4. 2022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E19</f>
        <v xml:space="preserve"> </v>
      </c>
      <c r="G89" s="41"/>
      <c r="H89" s="41"/>
      <c r="I89" s="33" t="s">
        <v>31</v>
      </c>
      <c r="J89" s="37" t="str">
        <f>E25</f>
        <v xml:space="preserve"> 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29</v>
      </c>
      <c r="D90" s="41"/>
      <c r="E90" s="41"/>
      <c r="F90" s="28" t="str">
        <f>IF(E22="","",E22)</f>
        <v>Vyplň údaj</v>
      </c>
      <c r="G90" s="41"/>
      <c r="H90" s="41"/>
      <c r="I90" s="33" t="s">
        <v>33</v>
      </c>
      <c r="J90" s="37" t="str">
        <f>E28</f>
        <v>VZD INVEST, s.r.o.</v>
      </c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7"/>
      <c r="B92" s="188"/>
      <c r="C92" s="189" t="s">
        <v>174</v>
      </c>
      <c r="D92" s="190" t="s">
        <v>56</v>
      </c>
      <c r="E92" s="190" t="s">
        <v>52</v>
      </c>
      <c r="F92" s="190" t="s">
        <v>53</v>
      </c>
      <c r="G92" s="190" t="s">
        <v>175</v>
      </c>
      <c r="H92" s="190" t="s">
        <v>176</v>
      </c>
      <c r="I92" s="190" t="s">
        <v>177</v>
      </c>
      <c r="J92" s="190" t="s">
        <v>166</v>
      </c>
      <c r="K92" s="191" t="s">
        <v>178</v>
      </c>
      <c r="L92" s="192"/>
      <c r="M92" s="93" t="s">
        <v>19</v>
      </c>
      <c r="N92" s="94" t="s">
        <v>41</v>
      </c>
      <c r="O92" s="94" t="s">
        <v>179</v>
      </c>
      <c r="P92" s="94" t="s">
        <v>180</v>
      </c>
      <c r="Q92" s="94" t="s">
        <v>181</v>
      </c>
      <c r="R92" s="94" t="s">
        <v>182</v>
      </c>
      <c r="S92" s="94" t="s">
        <v>183</v>
      </c>
      <c r="T92" s="95" t="s">
        <v>184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39"/>
      <c r="B93" s="40"/>
      <c r="C93" s="100" t="s">
        <v>185</v>
      </c>
      <c r="D93" s="41"/>
      <c r="E93" s="41"/>
      <c r="F93" s="41"/>
      <c r="G93" s="41"/>
      <c r="H93" s="41"/>
      <c r="I93" s="41"/>
      <c r="J93" s="193">
        <f>BK93</f>
        <v>0</v>
      </c>
      <c r="K93" s="41"/>
      <c r="L93" s="45"/>
      <c r="M93" s="96"/>
      <c r="N93" s="194"/>
      <c r="O93" s="97"/>
      <c r="P93" s="195">
        <f>P94</f>
        <v>0</v>
      </c>
      <c r="Q93" s="97"/>
      <c r="R93" s="195">
        <f>R94</f>
        <v>7.1260000000000012</v>
      </c>
      <c r="S93" s="97"/>
      <c r="T93" s="196">
        <f>T94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70</v>
      </c>
      <c r="AU93" s="18" t="s">
        <v>167</v>
      </c>
      <c r="BK93" s="197">
        <f>BK94</f>
        <v>0</v>
      </c>
    </row>
    <row r="94" s="12" customFormat="1" ht="25.92" customHeight="1">
      <c r="A94" s="12"/>
      <c r="B94" s="198"/>
      <c r="C94" s="199"/>
      <c r="D94" s="200" t="s">
        <v>70</v>
      </c>
      <c r="E94" s="201" t="s">
        <v>383</v>
      </c>
      <c r="F94" s="201" t="s">
        <v>384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</f>
        <v>0</v>
      </c>
      <c r="Q94" s="206"/>
      <c r="R94" s="207">
        <f>R95</f>
        <v>7.1260000000000012</v>
      </c>
      <c r="S94" s="206"/>
      <c r="T94" s="208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78</v>
      </c>
      <c r="AT94" s="210" t="s">
        <v>70</v>
      </c>
      <c r="AU94" s="210" t="s">
        <v>71</v>
      </c>
      <c r="AY94" s="209" t="s">
        <v>187</v>
      </c>
      <c r="BK94" s="211">
        <f>BK95</f>
        <v>0</v>
      </c>
    </row>
    <row r="95" s="12" customFormat="1" ht="22.8" customHeight="1">
      <c r="A95" s="12"/>
      <c r="B95" s="198"/>
      <c r="C95" s="199"/>
      <c r="D95" s="200" t="s">
        <v>70</v>
      </c>
      <c r="E95" s="275" t="s">
        <v>78</v>
      </c>
      <c r="F95" s="275" t="s">
        <v>186</v>
      </c>
      <c r="G95" s="199"/>
      <c r="H95" s="199"/>
      <c r="I95" s="202"/>
      <c r="J95" s="276">
        <f>BK95</f>
        <v>0</v>
      </c>
      <c r="K95" s="199"/>
      <c r="L95" s="204"/>
      <c r="M95" s="205"/>
      <c r="N95" s="206"/>
      <c r="O95" s="206"/>
      <c r="P95" s="207">
        <f>SUM(P96:P117)</f>
        <v>0</v>
      </c>
      <c r="Q95" s="206"/>
      <c r="R95" s="207">
        <f>SUM(R96:R117)</f>
        <v>7.1260000000000012</v>
      </c>
      <c r="S95" s="206"/>
      <c r="T95" s="208">
        <f>SUM(T96:T117)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78</v>
      </c>
      <c r="AT95" s="210" t="s">
        <v>70</v>
      </c>
      <c r="AU95" s="210" t="s">
        <v>78</v>
      </c>
      <c r="AY95" s="209" t="s">
        <v>187</v>
      </c>
      <c r="BK95" s="211">
        <f>SUM(BK96:BK117)</f>
        <v>0</v>
      </c>
    </row>
    <row r="96" s="2" customFormat="1" ht="21.75" customHeight="1">
      <c r="A96" s="39"/>
      <c r="B96" s="40"/>
      <c r="C96" s="212" t="s">
        <v>78</v>
      </c>
      <c r="D96" s="212" t="s">
        <v>188</v>
      </c>
      <c r="E96" s="213" t="s">
        <v>189</v>
      </c>
      <c r="F96" s="214" t="s">
        <v>190</v>
      </c>
      <c r="G96" s="215" t="s">
        <v>191</v>
      </c>
      <c r="H96" s="216">
        <v>1048</v>
      </c>
      <c r="I96" s="217"/>
      <c r="J96" s="218">
        <f>ROUND(I96*H96,2)</f>
        <v>0</v>
      </c>
      <c r="K96" s="214" t="s">
        <v>192</v>
      </c>
      <c r="L96" s="45"/>
      <c r="M96" s="219" t="s">
        <v>19</v>
      </c>
      <c r="N96" s="220" t="s">
        <v>42</v>
      </c>
      <c r="O96" s="85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3" t="s">
        <v>112</v>
      </c>
      <c r="AT96" s="223" t="s">
        <v>188</v>
      </c>
      <c r="AU96" s="223" t="s">
        <v>80</v>
      </c>
      <c r="AY96" s="18" t="s">
        <v>187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78</v>
      </c>
      <c r="BK96" s="224">
        <f>ROUND(I96*H96,2)</f>
        <v>0</v>
      </c>
      <c r="BL96" s="18" t="s">
        <v>112</v>
      </c>
      <c r="BM96" s="223" t="s">
        <v>794</v>
      </c>
    </row>
    <row r="97" s="2" customFormat="1">
      <c r="A97" s="39"/>
      <c r="B97" s="40"/>
      <c r="C97" s="41"/>
      <c r="D97" s="225" t="s">
        <v>195</v>
      </c>
      <c r="E97" s="41"/>
      <c r="F97" s="226" t="s">
        <v>196</v>
      </c>
      <c r="G97" s="41"/>
      <c r="H97" s="41"/>
      <c r="I97" s="227"/>
      <c r="J97" s="41"/>
      <c r="K97" s="41"/>
      <c r="L97" s="45"/>
      <c r="M97" s="228"/>
      <c r="N97" s="229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195</v>
      </c>
      <c r="AU97" s="18" t="s">
        <v>80</v>
      </c>
    </row>
    <row r="98" s="2" customFormat="1" ht="16.5" customHeight="1">
      <c r="A98" s="39"/>
      <c r="B98" s="40"/>
      <c r="C98" s="212" t="s">
        <v>80</v>
      </c>
      <c r="D98" s="212" t="s">
        <v>188</v>
      </c>
      <c r="E98" s="213" t="s">
        <v>763</v>
      </c>
      <c r="F98" s="214" t="s">
        <v>764</v>
      </c>
      <c r="G98" s="215" t="s">
        <v>544</v>
      </c>
      <c r="H98" s="216">
        <v>0.36099999999999999</v>
      </c>
      <c r="I98" s="217"/>
      <c r="J98" s="218">
        <f>ROUND(I98*H98,2)</f>
        <v>0</v>
      </c>
      <c r="K98" s="214" t="s">
        <v>192</v>
      </c>
      <c r="L98" s="45"/>
      <c r="M98" s="219" t="s">
        <v>19</v>
      </c>
      <c r="N98" s="220" t="s">
        <v>42</v>
      </c>
      <c r="O98" s="85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3" t="s">
        <v>112</v>
      </c>
      <c r="AT98" s="223" t="s">
        <v>188</v>
      </c>
      <c r="AU98" s="223" t="s">
        <v>80</v>
      </c>
      <c r="AY98" s="18" t="s">
        <v>187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78</v>
      </c>
      <c r="BK98" s="224">
        <f>ROUND(I98*H98,2)</f>
        <v>0</v>
      </c>
      <c r="BL98" s="18" t="s">
        <v>112</v>
      </c>
      <c r="BM98" s="223" t="s">
        <v>795</v>
      </c>
    </row>
    <row r="99" s="2" customFormat="1">
      <c r="A99" s="39"/>
      <c r="B99" s="40"/>
      <c r="C99" s="41"/>
      <c r="D99" s="225" t="s">
        <v>195</v>
      </c>
      <c r="E99" s="41"/>
      <c r="F99" s="226" t="s">
        <v>766</v>
      </c>
      <c r="G99" s="41"/>
      <c r="H99" s="41"/>
      <c r="I99" s="227"/>
      <c r="J99" s="41"/>
      <c r="K99" s="41"/>
      <c r="L99" s="45"/>
      <c r="M99" s="228"/>
      <c r="N99" s="229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195</v>
      </c>
      <c r="AU99" s="18" t="s">
        <v>80</v>
      </c>
    </row>
    <row r="100" s="13" customFormat="1">
      <c r="A100" s="13"/>
      <c r="B100" s="230"/>
      <c r="C100" s="231"/>
      <c r="D100" s="232" t="s">
        <v>202</v>
      </c>
      <c r="E100" s="231"/>
      <c r="F100" s="234" t="s">
        <v>767</v>
      </c>
      <c r="G100" s="231"/>
      <c r="H100" s="235">
        <v>0.36099999999999999</v>
      </c>
      <c r="I100" s="236"/>
      <c r="J100" s="231"/>
      <c r="K100" s="231"/>
      <c r="L100" s="237"/>
      <c r="M100" s="238"/>
      <c r="N100" s="239"/>
      <c r="O100" s="239"/>
      <c r="P100" s="239"/>
      <c r="Q100" s="239"/>
      <c r="R100" s="239"/>
      <c r="S100" s="239"/>
      <c r="T100" s="24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202</v>
      </c>
      <c r="AU100" s="241" t="s">
        <v>80</v>
      </c>
      <c r="AV100" s="13" t="s">
        <v>80</v>
      </c>
      <c r="AW100" s="13" t="s">
        <v>4</v>
      </c>
      <c r="AX100" s="13" t="s">
        <v>78</v>
      </c>
      <c r="AY100" s="241" t="s">
        <v>187</v>
      </c>
    </row>
    <row r="101" s="2" customFormat="1" ht="16.5" customHeight="1">
      <c r="A101" s="39"/>
      <c r="B101" s="40"/>
      <c r="C101" s="212" t="s">
        <v>91</v>
      </c>
      <c r="D101" s="212" t="s">
        <v>188</v>
      </c>
      <c r="E101" s="213" t="s">
        <v>477</v>
      </c>
      <c r="F101" s="214" t="s">
        <v>478</v>
      </c>
      <c r="G101" s="215" t="s">
        <v>303</v>
      </c>
      <c r="H101" s="216">
        <v>303.93000000000001</v>
      </c>
      <c r="I101" s="217"/>
      <c r="J101" s="218">
        <f>ROUND(I101*H101,2)</f>
        <v>0</v>
      </c>
      <c r="K101" s="214" t="s">
        <v>19</v>
      </c>
      <c r="L101" s="45"/>
      <c r="M101" s="219" t="s">
        <v>19</v>
      </c>
      <c r="N101" s="220" t="s">
        <v>42</v>
      </c>
      <c r="O101" s="85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3" t="s">
        <v>112</v>
      </c>
      <c r="AT101" s="223" t="s">
        <v>188</v>
      </c>
      <c r="AU101" s="223" t="s">
        <v>80</v>
      </c>
      <c r="AY101" s="18" t="s">
        <v>187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8" t="s">
        <v>78</v>
      </c>
      <c r="BK101" s="224">
        <f>ROUND(I101*H101,2)</f>
        <v>0</v>
      </c>
      <c r="BL101" s="18" t="s">
        <v>112</v>
      </c>
      <c r="BM101" s="223" t="s">
        <v>796</v>
      </c>
    </row>
    <row r="102" s="2" customFormat="1">
      <c r="A102" s="39"/>
      <c r="B102" s="40"/>
      <c r="C102" s="41"/>
      <c r="D102" s="232" t="s">
        <v>315</v>
      </c>
      <c r="E102" s="41"/>
      <c r="F102" s="274" t="s">
        <v>480</v>
      </c>
      <c r="G102" s="41"/>
      <c r="H102" s="41"/>
      <c r="I102" s="227"/>
      <c r="J102" s="41"/>
      <c r="K102" s="41"/>
      <c r="L102" s="45"/>
      <c r="M102" s="228"/>
      <c r="N102" s="229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315</v>
      </c>
      <c r="AU102" s="18" t="s">
        <v>80</v>
      </c>
    </row>
    <row r="103" s="13" customFormat="1">
      <c r="A103" s="13"/>
      <c r="B103" s="230"/>
      <c r="C103" s="231"/>
      <c r="D103" s="232" t="s">
        <v>202</v>
      </c>
      <c r="E103" s="233" t="s">
        <v>19</v>
      </c>
      <c r="F103" s="234" t="s">
        <v>769</v>
      </c>
      <c r="G103" s="231"/>
      <c r="H103" s="235">
        <v>0.23999999999999999</v>
      </c>
      <c r="I103" s="236"/>
      <c r="J103" s="231"/>
      <c r="K103" s="231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202</v>
      </c>
      <c r="AU103" s="241" t="s">
        <v>80</v>
      </c>
      <c r="AV103" s="13" t="s">
        <v>80</v>
      </c>
      <c r="AW103" s="13" t="s">
        <v>32</v>
      </c>
      <c r="AX103" s="13" t="s">
        <v>71</v>
      </c>
      <c r="AY103" s="241" t="s">
        <v>187</v>
      </c>
    </row>
    <row r="104" s="14" customFormat="1">
      <c r="A104" s="14"/>
      <c r="B104" s="242"/>
      <c r="C104" s="243"/>
      <c r="D104" s="232" t="s">
        <v>202</v>
      </c>
      <c r="E104" s="244" t="s">
        <v>19</v>
      </c>
      <c r="F104" s="245" t="s">
        <v>482</v>
      </c>
      <c r="G104" s="243"/>
      <c r="H104" s="246">
        <v>0.23999999999999999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202</v>
      </c>
      <c r="AU104" s="252" t="s">
        <v>80</v>
      </c>
      <c r="AV104" s="14" t="s">
        <v>91</v>
      </c>
      <c r="AW104" s="14" t="s">
        <v>32</v>
      </c>
      <c r="AX104" s="14" t="s">
        <v>71</v>
      </c>
      <c r="AY104" s="252" t="s">
        <v>187</v>
      </c>
    </row>
    <row r="105" s="13" customFormat="1">
      <c r="A105" s="13"/>
      <c r="B105" s="230"/>
      <c r="C105" s="231"/>
      <c r="D105" s="232" t="s">
        <v>202</v>
      </c>
      <c r="E105" s="233" t="s">
        <v>19</v>
      </c>
      <c r="F105" s="234" t="s">
        <v>770</v>
      </c>
      <c r="G105" s="231"/>
      <c r="H105" s="235">
        <v>262.44</v>
      </c>
      <c r="I105" s="236"/>
      <c r="J105" s="231"/>
      <c r="K105" s="231"/>
      <c r="L105" s="237"/>
      <c r="M105" s="238"/>
      <c r="N105" s="239"/>
      <c r="O105" s="239"/>
      <c r="P105" s="239"/>
      <c r="Q105" s="239"/>
      <c r="R105" s="239"/>
      <c r="S105" s="239"/>
      <c r="T105" s="24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202</v>
      </c>
      <c r="AU105" s="241" t="s">
        <v>80</v>
      </c>
      <c r="AV105" s="13" t="s">
        <v>80</v>
      </c>
      <c r="AW105" s="13" t="s">
        <v>32</v>
      </c>
      <c r="AX105" s="13" t="s">
        <v>71</v>
      </c>
      <c r="AY105" s="241" t="s">
        <v>187</v>
      </c>
    </row>
    <row r="106" s="14" customFormat="1">
      <c r="A106" s="14"/>
      <c r="B106" s="242"/>
      <c r="C106" s="243"/>
      <c r="D106" s="232" t="s">
        <v>202</v>
      </c>
      <c r="E106" s="244" t="s">
        <v>19</v>
      </c>
      <c r="F106" s="245" t="s">
        <v>771</v>
      </c>
      <c r="G106" s="243"/>
      <c r="H106" s="246">
        <v>262.44</v>
      </c>
      <c r="I106" s="247"/>
      <c r="J106" s="243"/>
      <c r="K106" s="243"/>
      <c r="L106" s="248"/>
      <c r="M106" s="249"/>
      <c r="N106" s="250"/>
      <c r="O106" s="250"/>
      <c r="P106" s="250"/>
      <c r="Q106" s="250"/>
      <c r="R106" s="250"/>
      <c r="S106" s="250"/>
      <c r="T106" s="25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2" t="s">
        <v>202</v>
      </c>
      <c r="AU106" s="252" t="s">
        <v>80</v>
      </c>
      <c r="AV106" s="14" t="s">
        <v>91</v>
      </c>
      <c r="AW106" s="14" t="s">
        <v>32</v>
      </c>
      <c r="AX106" s="14" t="s">
        <v>71</v>
      </c>
      <c r="AY106" s="252" t="s">
        <v>187</v>
      </c>
    </row>
    <row r="107" s="13" customFormat="1">
      <c r="A107" s="13"/>
      <c r="B107" s="230"/>
      <c r="C107" s="231"/>
      <c r="D107" s="232" t="s">
        <v>202</v>
      </c>
      <c r="E107" s="233" t="s">
        <v>19</v>
      </c>
      <c r="F107" s="234" t="s">
        <v>772</v>
      </c>
      <c r="G107" s="231"/>
      <c r="H107" s="235">
        <v>41.25</v>
      </c>
      <c r="I107" s="236"/>
      <c r="J107" s="231"/>
      <c r="K107" s="231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202</v>
      </c>
      <c r="AU107" s="241" t="s">
        <v>80</v>
      </c>
      <c r="AV107" s="13" t="s">
        <v>80</v>
      </c>
      <c r="AW107" s="13" t="s">
        <v>32</v>
      </c>
      <c r="AX107" s="13" t="s">
        <v>71</v>
      </c>
      <c r="AY107" s="241" t="s">
        <v>187</v>
      </c>
    </row>
    <row r="108" s="14" customFormat="1">
      <c r="A108" s="14"/>
      <c r="B108" s="242"/>
      <c r="C108" s="243"/>
      <c r="D108" s="232" t="s">
        <v>202</v>
      </c>
      <c r="E108" s="244" t="s">
        <v>19</v>
      </c>
      <c r="F108" s="245" t="s">
        <v>484</v>
      </c>
      <c r="G108" s="243"/>
      <c r="H108" s="246">
        <v>41.25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202</v>
      </c>
      <c r="AU108" s="252" t="s">
        <v>80</v>
      </c>
      <c r="AV108" s="14" t="s">
        <v>91</v>
      </c>
      <c r="AW108" s="14" t="s">
        <v>32</v>
      </c>
      <c r="AX108" s="14" t="s">
        <v>71</v>
      </c>
      <c r="AY108" s="252" t="s">
        <v>187</v>
      </c>
    </row>
    <row r="109" s="15" customFormat="1">
      <c r="A109" s="15"/>
      <c r="B109" s="253"/>
      <c r="C109" s="254"/>
      <c r="D109" s="232" t="s">
        <v>202</v>
      </c>
      <c r="E109" s="255" t="s">
        <v>19</v>
      </c>
      <c r="F109" s="256" t="s">
        <v>205</v>
      </c>
      <c r="G109" s="254"/>
      <c r="H109" s="257">
        <v>303.93000000000001</v>
      </c>
      <c r="I109" s="258"/>
      <c r="J109" s="254"/>
      <c r="K109" s="254"/>
      <c r="L109" s="259"/>
      <c r="M109" s="260"/>
      <c r="N109" s="261"/>
      <c r="O109" s="261"/>
      <c r="P109" s="261"/>
      <c r="Q109" s="261"/>
      <c r="R109" s="261"/>
      <c r="S109" s="261"/>
      <c r="T109" s="262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3" t="s">
        <v>202</v>
      </c>
      <c r="AU109" s="263" t="s">
        <v>80</v>
      </c>
      <c r="AV109" s="15" t="s">
        <v>112</v>
      </c>
      <c r="AW109" s="15" t="s">
        <v>32</v>
      </c>
      <c r="AX109" s="15" t="s">
        <v>78</v>
      </c>
      <c r="AY109" s="263" t="s">
        <v>187</v>
      </c>
    </row>
    <row r="110" s="2" customFormat="1" ht="16.5" customHeight="1">
      <c r="A110" s="39"/>
      <c r="B110" s="40"/>
      <c r="C110" s="212" t="s">
        <v>112</v>
      </c>
      <c r="D110" s="212" t="s">
        <v>188</v>
      </c>
      <c r="E110" s="213" t="s">
        <v>494</v>
      </c>
      <c r="F110" s="214" t="s">
        <v>491</v>
      </c>
      <c r="G110" s="215" t="s">
        <v>492</v>
      </c>
      <c r="H110" s="216">
        <v>140</v>
      </c>
      <c r="I110" s="217"/>
      <c r="J110" s="218">
        <f>ROUND(I110*H110,2)</f>
        <v>0</v>
      </c>
      <c r="K110" s="214" t="s">
        <v>19</v>
      </c>
      <c r="L110" s="45"/>
      <c r="M110" s="219" t="s">
        <v>19</v>
      </c>
      <c r="N110" s="220" t="s">
        <v>42</v>
      </c>
      <c r="O110" s="85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3" t="s">
        <v>112</v>
      </c>
      <c r="AT110" s="223" t="s">
        <v>188</v>
      </c>
      <c r="AU110" s="223" t="s">
        <v>80</v>
      </c>
      <c r="AY110" s="18" t="s">
        <v>187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8" t="s">
        <v>78</v>
      </c>
      <c r="BK110" s="224">
        <f>ROUND(I110*H110,2)</f>
        <v>0</v>
      </c>
      <c r="BL110" s="18" t="s">
        <v>112</v>
      </c>
      <c r="BM110" s="223" t="s">
        <v>797</v>
      </c>
    </row>
    <row r="111" s="2" customFormat="1" ht="16.5" customHeight="1">
      <c r="A111" s="39"/>
      <c r="B111" s="40"/>
      <c r="C111" s="212" t="s">
        <v>216</v>
      </c>
      <c r="D111" s="212" t="s">
        <v>188</v>
      </c>
      <c r="E111" s="213" t="s">
        <v>498</v>
      </c>
      <c r="F111" s="214" t="s">
        <v>499</v>
      </c>
      <c r="G111" s="215" t="s">
        <v>191</v>
      </c>
      <c r="H111" s="216">
        <v>356.30000000000001</v>
      </c>
      <c r="I111" s="217"/>
      <c r="J111" s="218">
        <f>ROUND(I111*H111,2)</f>
        <v>0</v>
      </c>
      <c r="K111" s="214" t="s">
        <v>19</v>
      </c>
      <c r="L111" s="45"/>
      <c r="M111" s="219" t="s">
        <v>19</v>
      </c>
      <c r="N111" s="220" t="s">
        <v>42</v>
      </c>
      <c r="O111" s="85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3" t="s">
        <v>112</v>
      </c>
      <c r="AT111" s="223" t="s">
        <v>188</v>
      </c>
      <c r="AU111" s="223" t="s">
        <v>80</v>
      </c>
      <c r="AY111" s="18" t="s">
        <v>187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8" t="s">
        <v>78</v>
      </c>
      <c r="BK111" s="224">
        <f>ROUND(I111*H111,2)</f>
        <v>0</v>
      </c>
      <c r="BL111" s="18" t="s">
        <v>112</v>
      </c>
      <c r="BM111" s="223" t="s">
        <v>798</v>
      </c>
    </row>
    <row r="112" s="13" customFormat="1">
      <c r="A112" s="13"/>
      <c r="B112" s="230"/>
      <c r="C112" s="231"/>
      <c r="D112" s="232" t="s">
        <v>202</v>
      </c>
      <c r="E112" s="233" t="s">
        <v>19</v>
      </c>
      <c r="F112" s="234" t="s">
        <v>781</v>
      </c>
      <c r="G112" s="231"/>
      <c r="H112" s="235">
        <v>356.30000000000001</v>
      </c>
      <c r="I112" s="236"/>
      <c r="J112" s="231"/>
      <c r="K112" s="231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202</v>
      </c>
      <c r="AU112" s="241" t="s">
        <v>80</v>
      </c>
      <c r="AV112" s="13" t="s">
        <v>80</v>
      </c>
      <c r="AW112" s="13" t="s">
        <v>32</v>
      </c>
      <c r="AX112" s="13" t="s">
        <v>71</v>
      </c>
      <c r="AY112" s="241" t="s">
        <v>187</v>
      </c>
    </row>
    <row r="113" s="15" customFormat="1">
      <c r="A113" s="15"/>
      <c r="B113" s="253"/>
      <c r="C113" s="254"/>
      <c r="D113" s="232" t="s">
        <v>202</v>
      </c>
      <c r="E113" s="255" t="s">
        <v>19</v>
      </c>
      <c r="F113" s="256" t="s">
        <v>205</v>
      </c>
      <c r="G113" s="254"/>
      <c r="H113" s="257">
        <v>356.30000000000001</v>
      </c>
      <c r="I113" s="258"/>
      <c r="J113" s="254"/>
      <c r="K113" s="254"/>
      <c r="L113" s="259"/>
      <c r="M113" s="260"/>
      <c r="N113" s="261"/>
      <c r="O113" s="261"/>
      <c r="P113" s="261"/>
      <c r="Q113" s="261"/>
      <c r="R113" s="261"/>
      <c r="S113" s="261"/>
      <c r="T113" s="262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3" t="s">
        <v>202</v>
      </c>
      <c r="AU113" s="263" t="s">
        <v>80</v>
      </c>
      <c r="AV113" s="15" t="s">
        <v>112</v>
      </c>
      <c r="AW113" s="15" t="s">
        <v>32</v>
      </c>
      <c r="AX113" s="15" t="s">
        <v>78</v>
      </c>
      <c r="AY113" s="263" t="s">
        <v>187</v>
      </c>
    </row>
    <row r="114" s="2" customFormat="1" ht="16.5" customHeight="1">
      <c r="A114" s="39"/>
      <c r="B114" s="40"/>
      <c r="C114" s="264" t="s">
        <v>223</v>
      </c>
      <c r="D114" s="264" t="s">
        <v>244</v>
      </c>
      <c r="E114" s="265" t="s">
        <v>301</v>
      </c>
      <c r="F114" s="266" t="s">
        <v>302</v>
      </c>
      <c r="G114" s="267" t="s">
        <v>303</v>
      </c>
      <c r="H114" s="268">
        <v>35.630000000000003</v>
      </c>
      <c r="I114" s="269"/>
      <c r="J114" s="270">
        <f>ROUND(I114*H114,2)</f>
        <v>0</v>
      </c>
      <c r="K114" s="266" t="s">
        <v>19</v>
      </c>
      <c r="L114" s="271"/>
      <c r="M114" s="272" t="s">
        <v>19</v>
      </c>
      <c r="N114" s="273" t="s">
        <v>42</v>
      </c>
      <c r="O114" s="85"/>
      <c r="P114" s="221">
        <f>O114*H114</f>
        <v>0</v>
      </c>
      <c r="Q114" s="221">
        <v>0.20000000000000001</v>
      </c>
      <c r="R114" s="221">
        <f>Q114*H114</f>
        <v>7.1260000000000012</v>
      </c>
      <c r="S114" s="221">
        <v>0</v>
      </c>
      <c r="T114" s="222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3" t="s">
        <v>234</v>
      </c>
      <c r="AT114" s="223" t="s">
        <v>244</v>
      </c>
      <c r="AU114" s="223" t="s">
        <v>80</v>
      </c>
      <c r="AY114" s="18" t="s">
        <v>187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8" t="s">
        <v>78</v>
      </c>
      <c r="BK114" s="224">
        <f>ROUND(I114*H114,2)</f>
        <v>0</v>
      </c>
      <c r="BL114" s="18" t="s">
        <v>112</v>
      </c>
      <c r="BM114" s="223" t="s">
        <v>799</v>
      </c>
    </row>
    <row r="115" s="13" customFormat="1">
      <c r="A115" s="13"/>
      <c r="B115" s="230"/>
      <c r="C115" s="231"/>
      <c r="D115" s="232" t="s">
        <v>202</v>
      </c>
      <c r="E115" s="231"/>
      <c r="F115" s="234" t="s">
        <v>783</v>
      </c>
      <c r="G115" s="231"/>
      <c r="H115" s="235">
        <v>35.630000000000003</v>
      </c>
      <c r="I115" s="236"/>
      <c r="J115" s="231"/>
      <c r="K115" s="231"/>
      <c r="L115" s="237"/>
      <c r="M115" s="238"/>
      <c r="N115" s="239"/>
      <c r="O115" s="239"/>
      <c r="P115" s="239"/>
      <c r="Q115" s="239"/>
      <c r="R115" s="239"/>
      <c r="S115" s="239"/>
      <c r="T115" s="24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1" t="s">
        <v>202</v>
      </c>
      <c r="AU115" s="241" t="s">
        <v>80</v>
      </c>
      <c r="AV115" s="13" t="s">
        <v>80</v>
      </c>
      <c r="AW115" s="13" t="s">
        <v>4</v>
      </c>
      <c r="AX115" s="13" t="s">
        <v>78</v>
      </c>
      <c r="AY115" s="241" t="s">
        <v>187</v>
      </c>
    </row>
    <row r="116" s="2" customFormat="1" ht="16.5" customHeight="1">
      <c r="A116" s="39"/>
      <c r="B116" s="40"/>
      <c r="C116" s="212" t="s">
        <v>229</v>
      </c>
      <c r="D116" s="212" t="s">
        <v>188</v>
      </c>
      <c r="E116" s="213" t="s">
        <v>504</v>
      </c>
      <c r="F116" s="214" t="s">
        <v>505</v>
      </c>
      <c r="G116" s="215" t="s">
        <v>362</v>
      </c>
      <c r="H116" s="216">
        <v>1</v>
      </c>
      <c r="I116" s="217"/>
      <c r="J116" s="218">
        <f>ROUND(I116*H116,2)</f>
        <v>0</v>
      </c>
      <c r="K116" s="214" t="s">
        <v>19</v>
      </c>
      <c r="L116" s="45"/>
      <c r="M116" s="219" t="s">
        <v>19</v>
      </c>
      <c r="N116" s="220" t="s">
        <v>42</v>
      </c>
      <c r="O116" s="85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3" t="s">
        <v>112</v>
      </c>
      <c r="AT116" s="223" t="s">
        <v>188</v>
      </c>
      <c r="AU116" s="223" t="s">
        <v>80</v>
      </c>
      <c r="AY116" s="18" t="s">
        <v>187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8" t="s">
        <v>78</v>
      </c>
      <c r="BK116" s="224">
        <f>ROUND(I116*H116,2)</f>
        <v>0</v>
      </c>
      <c r="BL116" s="18" t="s">
        <v>112</v>
      </c>
      <c r="BM116" s="223" t="s">
        <v>800</v>
      </c>
    </row>
    <row r="117" s="2" customFormat="1">
      <c r="A117" s="39"/>
      <c r="B117" s="40"/>
      <c r="C117" s="41"/>
      <c r="D117" s="232" t="s">
        <v>315</v>
      </c>
      <c r="E117" s="41"/>
      <c r="F117" s="274" t="s">
        <v>640</v>
      </c>
      <c r="G117" s="41"/>
      <c r="H117" s="41"/>
      <c r="I117" s="227"/>
      <c r="J117" s="41"/>
      <c r="K117" s="41"/>
      <c r="L117" s="45"/>
      <c r="M117" s="277"/>
      <c r="N117" s="278"/>
      <c r="O117" s="279"/>
      <c r="P117" s="279"/>
      <c r="Q117" s="279"/>
      <c r="R117" s="279"/>
      <c r="S117" s="279"/>
      <c r="T117" s="280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315</v>
      </c>
      <c r="AU117" s="18" t="s">
        <v>80</v>
      </c>
    </row>
    <row r="118" s="2" customFormat="1" ht="6.96" customHeight="1">
      <c r="A118" s="39"/>
      <c r="B118" s="60"/>
      <c r="C118" s="61"/>
      <c r="D118" s="61"/>
      <c r="E118" s="61"/>
      <c r="F118" s="61"/>
      <c r="G118" s="61"/>
      <c r="H118" s="61"/>
      <c r="I118" s="61"/>
      <c r="J118" s="61"/>
      <c r="K118" s="61"/>
      <c r="L118" s="45"/>
      <c r="M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</sheetData>
  <sheetProtection sheet="1" autoFilter="0" formatColumns="0" formatRows="0" objects="1" scenarios="1" spinCount="100000" saltValue="I9PxuKp8Fg1/z4k1jpPHB1z0nI1gLXrWkUDjIgHEED5LFt5KxnMBg4S80s3J/aW1z05eX8CuXrAfGm31gJ9Y6g==" hashValue="A9Ra5aBdz8U4YFDzc+rlUaxUhTFx1XNHmgPT3kO+XSUpMqSR2R0u/g8gZCOnRxYjH5Ua6MO/+o/pSfU0tBbaTw==" algorithmName="SHA-512" password="CC35"/>
  <autoFilter ref="C92:K11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hyperlinks>
    <hyperlink ref="F97" r:id="rId1" display="https://podminky.urs.cz/item/CS_URS_2022_01/111151231"/>
    <hyperlink ref="F99" r:id="rId2" display="https://podminky.urs.cz/item/CS_URS_2022_01/184851257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143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80</v>
      </c>
    </row>
    <row r="4" s="1" customFormat="1" ht="24.96" customHeight="1">
      <c r="B4" s="21"/>
      <c r="D4" s="142" t="s">
        <v>159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Biocentrum BC3, BC5 a biokoridory, k. ú. Moutnice</v>
      </c>
      <c r="F7" s="144"/>
      <c r="G7" s="144"/>
      <c r="H7" s="144"/>
      <c r="L7" s="21"/>
    </row>
    <row r="8" s="1" customFormat="1" ht="12" customHeight="1">
      <c r="B8" s="21"/>
      <c r="D8" s="144" t="s">
        <v>160</v>
      </c>
      <c r="L8" s="21"/>
    </row>
    <row r="9" s="2" customFormat="1" ht="16.5" customHeight="1">
      <c r="A9" s="39"/>
      <c r="B9" s="45"/>
      <c r="C9" s="39"/>
      <c r="D9" s="39"/>
      <c r="E9" s="145" t="s">
        <v>801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162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802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27</v>
      </c>
      <c r="G14" s="39"/>
      <c r="H14" s="39"/>
      <c r="I14" s="144" t="s">
        <v>23</v>
      </c>
      <c r="J14" s="148" t="str">
        <f>'Rekapitulace stavby'!AN8</f>
        <v>15. 4. 2022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tr">
        <f>IF('Rekapitulace stavby'!AN10="","",'Rekapitulace stavby'!AN10)</f>
        <v/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4" t="s">
        <v>28</v>
      </c>
      <c r="J17" s="134" t="str">
        <f>IF('Rekapitulace stavby'!AN11="","",'Rekapitulace stavby'!AN11)</f>
        <v/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tr">
        <f>IF('Rekapitulace stavby'!AN16="","",'Rekapitulace stavby'!AN16)</f>
        <v/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4" t="s">
        <v>28</v>
      </c>
      <c r="J23" s="134" t="str">
        <f>IF('Rekapitulace stavby'!AN17="","",'Rekapitulace stavby'!AN17)</f>
        <v/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33</v>
      </c>
      <c r="E25" s="39"/>
      <c r="F25" s="39"/>
      <c r="G25" s="39"/>
      <c r="H25" s="39"/>
      <c r="I25" s="144" t="s">
        <v>26</v>
      </c>
      <c r="J25" s="134" t="str">
        <f>IF('Rekapitulace stavby'!AN19="","",'Rekapitulace stavby'!AN19)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VZD INVEST, s.r.o.</v>
      </c>
      <c r="F26" s="39"/>
      <c r="G26" s="39"/>
      <c r="H26" s="39"/>
      <c r="I26" s="144" t="s">
        <v>28</v>
      </c>
      <c r="J26" s="134" t="str">
        <f>IF('Rekapitulace stavby'!AN20="","",'Rekapitulace stavby'!AN20)</f>
        <v/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35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37</v>
      </c>
      <c r="E32" s="39"/>
      <c r="F32" s="39"/>
      <c r="G32" s="39"/>
      <c r="H32" s="39"/>
      <c r="I32" s="39"/>
      <c r="J32" s="155">
        <f>ROUND(J90,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39</v>
      </c>
      <c r="G34" s="39"/>
      <c r="H34" s="39"/>
      <c r="I34" s="156" t="s">
        <v>38</v>
      </c>
      <c r="J34" s="156" t="s">
        <v>40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41</v>
      </c>
      <c r="E35" s="144" t="s">
        <v>42</v>
      </c>
      <c r="F35" s="158">
        <f>ROUND((SUM(BE90:BE218)),  2)</f>
        <v>0</v>
      </c>
      <c r="G35" s="39"/>
      <c r="H35" s="39"/>
      <c r="I35" s="159">
        <v>0.20999999999999999</v>
      </c>
      <c r="J35" s="158">
        <f>ROUND(((SUM(BE90:BE218))*I35),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43</v>
      </c>
      <c r="F36" s="158">
        <f>ROUND((SUM(BF90:BF218)),  2)</f>
        <v>0</v>
      </c>
      <c r="G36" s="39"/>
      <c r="H36" s="39"/>
      <c r="I36" s="159">
        <v>0.14999999999999999</v>
      </c>
      <c r="J36" s="158">
        <f>ROUND(((SUM(BF90:BF218))*I36),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44</v>
      </c>
      <c r="F37" s="158">
        <f>ROUND((SUM(BG90:BG218)),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45</v>
      </c>
      <c r="F38" s="158">
        <f>ROUND((SUM(BH90:BH218)),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46</v>
      </c>
      <c r="F39" s="158">
        <f>ROUND((SUM(BI90:BI218)),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164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Biocentrum BC3, BC5 a biokoridory, k. ú. Moutnice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160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801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162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04.1 - BK6 a BK5 - Výsadba dřevin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15. 4. 2022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31</v>
      </c>
      <c r="J58" s="37" t="str">
        <f>E23</f>
        <v xml:space="preserve"> 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33</v>
      </c>
      <c r="J59" s="37" t="str">
        <f>E26</f>
        <v>VZD INVEST, s.r.o.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165</v>
      </c>
      <c r="D61" s="173"/>
      <c r="E61" s="173"/>
      <c r="F61" s="173"/>
      <c r="G61" s="173"/>
      <c r="H61" s="173"/>
      <c r="I61" s="173"/>
      <c r="J61" s="174" t="s">
        <v>166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69</v>
      </c>
      <c r="D63" s="41"/>
      <c r="E63" s="41"/>
      <c r="F63" s="41"/>
      <c r="G63" s="41"/>
      <c r="H63" s="41"/>
      <c r="I63" s="41"/>
      <c r="J63" s="103">
        <f>J90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167</v>
      </c>
    </row>
    <row r="64" s="9" customFormat="1" ht="24.96" customHeight="1">
      <c r="A64" s="9"/>
      <c r="B64" s="176"/>
      <c r="C64" s="177"/>
      <c r="D64" s="178" t="s">
        <v>168</v>
      </c>
      <c r="E64" s="179"/>
      <c r="F64" s="179"/>
      <c r="G64" s="179"/>
      <c r="H64" s="179"/>
      <c r="I64" s="179"/>
      <c r="J64" s="180">
        <f>J91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657</v>
      </c>
      <c r="E65" s="179"/>
      <c r="F65" s="179"/>
      <c r="G65" s="179"/>
      <c r="H65" s="179"/>
      <c r="I65" s="179"/>
      <c r="J65" s="180">
        <f>J182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170</v>
      </c>
      <c r="E66" s="179"/>
      <c r="F66" s="179"/>
      <c r="G66" s="179"/>
      <c r="H66" s="179"/>
      <c r="I66" s="179"/>
      <c r="J66" s="180">
        <f>J190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6"/>
      <c r="D67" s="183" t="s">
        <v>171</v>
      </c>
      <c r="E67" s="184"/>
      <c r="F67" s="184"/>
      <c r="G67" s="184"/>
      <c r="H67" s="184"/>
      <c r="I67" s="184"/>
      <c r="J67" s="185">
        <f>J211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172</v>
      </c>
      <c r="E68" s="184"/>
      <c r="F68" s="184"/>
      <c r="G68" s="184"/>
      <c r="H68" s="184"/>
      <c r="I68" s="184"/>
      <c r="J68" s="185">
        <f>J216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173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1" t="str">
        <f>E7</f>
        <v>Biocentrum BC3, BC5 a biokoridory, k. ú. Moutnice</v>
      </c>
      <c r="F78" s="33"/>
      <c r="G78" s="33"/>
      <c r="H78" s="33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160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1" t="s">
        <v>801</v>
      </c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162</v>
      </c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E11</f>
        <v>SO 04.1 - BK6 a BK5 - Výsadba dřevin</v>
      </c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F14</f>
        <v xml:space="preserve"> </v>
      </c>
      <c r="G84" s="41"/>
      <c r="H84" s="41"/>
      <c r="I84" s="33" t="s">
        <v>23</v>
      </c>
      <c r="J84" s="73" t="str">
        <f>IF(J14="","",J14)</f>
        <v>15. 4. 2022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E17</f>
        <v xml:space="preserve"> </v>
      </c>
      <c r="G86" s="41"/>
      <c r="H86" s="41"/>
      <c r="I86" s="33" t="s">
        <v>31</v>
      </c>
      <c r="J86" s="37" t="str">
        <f>E23</f>
        <v xml:space="preserve"> </v>
      </c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29</v>
      </c>
      <c r="D87" s="41"/>
      <c r="E87" s="41"/>
      <c r="F87" s="28" t="str">
        <f>IF(E20="","",E20)</f>
        <v>Vyplň údaj</v>
      </c>
      <c r="G87" s="41"/>
      <c r="H87" s="41"/>
      <c r="I87" s="33" t="s">
        <v>33</v>
      </c>
      <c r="J87" s="37" t="str">
        <f>E26</f>
        <v>VZD INVEST, s.r.o.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7"/>
      <c r="B89" s="188"/>
      <c r="C89" s="189" t="s">
        <v>174</v>
      </c>
      <c r="D89" s="190" t="s">
        <v>56</v>
      </c>
      <c r="E89" s="190" t="s">
        <v>52</v>
      </c>
      <c r="F89" s="190" t="s">
        <v>53</v>
      </c>
      <c r="G89" s="190" t="s">
        <v>175</v>
      </c>
      <c r="H89" s="190" t="s">
        <v>176</v>
      </c>
      <c r="I89" s="190" t="s">
        <v>177</v>
      </c>
      <c r="J89" s="190" t="s">
        <v>166</v>
      </c>
      <c r="K89" s="191" t="s">
        <v>178</v>
      </c>
      <c r="L89" s="192"/>
      <c r="M89" s="93" t="s">
        <v>19</v>
      </c>
      <c r="N89" s="94" t="s">
        <v>41</v>
      </c>
      <c r="O89" s="94" t="s">
        <v>179</v>
      </c>
      <c r="P89" s="94" t="s">
        <v>180</v>
      </c>
      <c r="Q89" s="94" t="s">
        <v>181</v>
      </c>
      <c r="R89" s="94" t="s">
        <v>182</v>
      </c>
      <c r="S89" s="94" t="s">
        <v>183</v>
      </c>
      <c r="T89" s="95" t="s">
        <v>184</v>
      </c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="2" customFormat="1" ht="22.8" customHeight="1">
      <c r="A90" s="39"/>
      <c r="B90" s="40"/>
      <c r="C90" s="100" t="s">
        <v>185</v>
      </c>
      <c r="D90" s="41"/>
      <c r="E90" s="41"/>
      <c r="F90" s="41"/>
      <c r="G90" s="41"/>
      <c r="H90" s="41"/>
      <c r="I90" s="41"/>
      <c r="J90" s="193">
        <f>BK90</f>
        <v>0</v>
      </c>
      <c r="K90" s="41"/>
      <c r="L90" s="45"/>
      <c r="M90" s="96"/>
      <c r="N90" s="194"/>
      <c r="O90" s="97"/>
      <c r="P90" s="195">
        <f>P91+P182+P190</f>
        <v>0</v>
      </c>
      <c r="Q90" s="97"/>
      <c r="R90" s="195">
        <f>R91+R182+R190</f>
        <v>178.71584660000002</v>
      </c>
      <c r="S90" s="97"/>
      <c r="T90" s="196">
        <f>T91+T182+T190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70</v>
      </c>
      <c r="AU90" s="18" t="s">
        <v>167</v>
      </c>
      <c r="BK90" s="197">
        <f>BK91+BK182+BK190</f>
        <v>0</v>
      </c>
    </row>
    <row r="91" s="12" customFormat="1" ht="25.92" customHeight="1">
      <c r="A91" s="12"/>
      <c r="B91" s="198"/>
      <c r="C91" s="199"/>
      <c r="D91" s="200" t="s">
        <v>70</v>
      </c>
      <c r="E91" s="201" t="s">
        <v>78</v>
      </c>
      <c r="F91" s="201" t="s">
        <v>186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SUM(P92:P181)</f>
        <v>0</v>
      </c>
      <c r="Q91" s="206"/>
      <c r="R91" s="207">
        <f>SUM(R92:R181)</f>
        <v>106.30884660000001</v>
      </c>
      <c r="S91" s="206"/>
      <c r="T91" s="208">
        <f>SUM(T92:T181)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78</v>
      </c>
      <c r="AT91" s="210" t="s">
        <v>70</v>
      </c>
      <c r="AU91" s="210" t="s">
        <v>71</v>
      </c>
      <c r="AY91" s="209" t="s">
        <v>187</v>
      </c>
      <c r="BK91" s="211">
        <f>SUM(BK92:BK181)</f>
        <v>0</v>
      </c>
    </row>
    <row r="92" s="2" customFormat="1" ht="21.75" customHeight="1">
      <c r="A92" s="39"/>
      <c r="B92" s="40"/>
      <c r="C92" s="212" t="s">
        <v>78</v>
      </c>
      <c r="D92" s="212" t="s">
        <v>188</v>
      </c>
      <c r="E92" s="213" t="s">
        <v>189</v>
      </c>
      <c r="F92" s="214" t="s">
        <v>190</v>
      </c>
      <c r="G92" s="215" t="s">
        <v>191</v>
      </c>
      <c r="H92" s="216">
        <v>6369</v>
      </c>
      <c r="I92" s="217"/>
      <c r="J92" s="218">
        <f>ROUND(I92*H92,2)</f>
        <v>0</v>
      </c>
      <c r="K92" s="214" t="s">
        <v>192</v>
      </c>
      <c r="L92" s="45"/>
      <c r="M92" s="219" t="s">
        <v>19</v>
      </c>
      <c r="N92" s="220" t="s">
        <v>42</v>
      </c>
      <c r="O92" s="85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3" t="s">
        <v>193</v>
      </c>
      <c r="AT92" s="223" t="s">
        <v>188</v>
      </c>
      <c r="AU92" s="223" t="s">
        <v>78</v>
      </c>
      <c r="AY92" s="18" t="s">
        <v>187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8" t="s">
        <v>78</v>
      </c>
      <c r="BK92" s="224">
        <f>ROUND(I92*H92,2)</f>
        <v>0</v>
      </c>
      <c r="BL92" s="18" t="s">
        <v>193</v>
      </c>
      <c r="BM92" s="223" t="s">
        <v>803</v>
      </c>
    </row>
    <row r="93" s="2" customFormat="1">
      <c r="A93" s="39"/>
      <c r="B93" s="40"/>
      <c r="C93" s="41"/>
      <c r="D93" s="225" t="s">
        <v>195</v>
      </c>
      <c r="E93" s="41"/>
      <c r="F93" s="226" t="s">
        <v>196</v>
      </c>
      <c r="G93" s="41"/>
      <c r="H93" s="41"/>
      <c r="I93" s="227"/>
      <c r="J93" s="41"/>
      <c r="K93" s="41"/>
      <c r="L93" s="45"/>
      <c r="M93" s="228"/>
      <c r="N93" s="229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195</v>
      </c>
      <c r="AU93" s="18" t="s">
        <v>78</v>
      </c>
    </row>
    <row r="94" s="2" customFormat="1" ht="16.5" customHeight="1">
      <c r="A94" s="39"/>
      <c r="B94" s="40"/>
      <c r="C94" s="264" t="s">
        <v>80</v>
      </c>
      <c r="D94" s="264" t="s">
        <v>244</v>
      </c>
      <c r="E94" s="265" t="s">
        <v>659</v>
      </c>
      <c r="F94" s="266" t="s">
        <v>660</v>
      </c>
      <c r="G94" s="267" t="s">
        <v>247</v>
      </c>
      <c r="H94" s="268">
        <v>19.106999999999999</v>
      </c>
      <c r="I94" s="269"/>
      <c r="J94" s="270">
        <f>ROUND(I94*H94,2)</f>
        <v>0</v>
      </c>
      <c r="K94" s="266" t="s">
        <v>192</v>
      </c>
      <c r="L94" s="271"/>
      <c r="M94" s="272" t="s">
        <v>19</v>
      </c>
      <c r="N94" s="273" t="s">
        <v>42</v>
      </c>
      <c r="O94" s="85"/>
      <c r="P94" s="221">
        <f>O94*H94</f>
        <v>0</v>
      </c>
      <c r="Q94" s="221">
        <v>0.001</v>
      </c>
      <c r="R94" s="221">
        <f>Q94*H94</f>
        <v>0.019106999999999999</v>
      </c>
      <c r="S94" s="221">
        <v>0</v>
      </c>
      <c r="T94" s="222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3" t="s">
        <v>234</v>
      </c>
      <c r="AT94" s="223" t="s">
        <v>244</v>
      </c>
      <c r="AU94" s="223" t="s">
        <v>78</v>
      </c>
      <c r="AY94" s="18" t="s">
        <v>187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8" t="s">
        <v>78</v>
      </c>
      <c r="BK94" s="224">
        <f>ROUND(I94*H94,2)</f>
        <v>0</v>
      </c>
      <c r="BL94" s="18" t="s">
        <v>112</v>
      </c>
      <c r="BM94" s="223" t="s">
        <v>804</v>
      </c>
    </row>
    <row r="95" s="13" customFormat="1">
      <c r="A95" s="13"/>
      <c r="B95" s="230"/>
      <c r="C95" s="231"/>
      <c r="D95" s="232" t="s">
        <v>202</v>
      </c>
      <c r="E95" s="231"/>
      <c r="F95" s="234" t="s">
        <v>805</v>
      </c>
      <c r="G95" s="231"/>
      <c r="H95" s="235">
        <v>19.106999999999999</v>
      </c>
      <c r="I95" s="236"/>
      <c r="J95" s="231"/>
      <c r="K95" s="231"/>
      <c r="L95" s="237"/>
      <c r="M95" s="238"/>
      <c r="N95" s="239"/>
      <c r="O95" s="239"/>
      <c r="P95" s="239"/>
      <c r="Q95" s="239"/>
      <c r="R95" s="239"/>
      <c r="S95" s="239"/>
      <c r="T95" s="24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1" t="s">
        <v>202</v>
      </c>
      <c r="AU95" s="241" t="s">
        <v>78</v>
      </c>
      <c r="AV95" s="13" t="s">
        <v>80</v>
      </c>
      <c r="AW95" s="13" t="s">
        <v>4</v>
      </c>
      <c r="AX95" s="13" t="s">
        <v>78</v>
      </c>
      <c r="AY95" s="241" t="s">
        <v>187</v>
      </c>
    </row>
    <row r="96" s="2" customFormat="1" ht="24.15" customHeight="1">
      <c r="A96" s="39"/>
      <c r="B96" s="40"/>
      <c r="C96" s="212" t="s">
        <v>91</v>
      </c>
      <c r="D96" s="212" t="s">
        <v>188</v>
      </c>
      <c r="E96" s="213" t="s">
        <v>235</v>
      </c>
      <c r="F96" s="214" t="s">
        <v>236</v>
      </c>
      <c r="G96" s="215" t="s">
        <v>191</v>
      </c>
      <c r="H96" s="216">
        <v>6369</v>
      </c>
      <c r="I96" s="217"/>
      <c r="J96" s="218">
        <f>ROUND(I96*H96,2)</f>
        <v>0</v>
      </c>
      <c r="K96" s="214" t="s">
        <v>192</v>
      </c>
      <c r="L96" s="45"/>
      <c r="M96" s="219" t="s">
        <v>19</v>
      </c>
      <c r="N96" s="220" t="s">
        <v>42</v>
      </c>
      <c r="O96" s="85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3" t="s">
        <v>112</v>
      </c>
      <c r="AT96" s="223" t="s">
        <v>188</v>
      </c>
      <c r="AU96" s="223" t="s">
        <v>78</v>
      </c>
      <c r="AY96" s="18" t="s">
        <v>187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78</v>
      </c>
      <c r="BK96" s="224">
        <f>ROUND(I96*H96,2)</f>
        <v>0</v>
      </c>
      <c r="BL96" s="18" t="s">
        <v>112</v>
      </c>
      <c r="BM96" s="223" t="s">
        <v>806</v>
      </c>
    </row>
    <row r="97" s="2" customFormat="1">
      <c r="A97" s="39"/>
      <c r="B97" s="40"/>
      <c r="C97" s="41"/>
      <c r="D97" s="225" t="s">
        <v>195</v>
      </c>
      <c r="E97" s="41"/>
      <c r="F97" s="226" t="s">
        <v>238</v>
      </c>
      <c r="G97" s="41"/>
      <c r="H97" s="41"/>
      <c r="I97" s="227"/>
      <c r="J97" s="41"/>
      <c r="K97" s="41"/>
      <c r="L97" s="45"/>
      <c r="M97" s="228"/>
      <c r="N97" s="229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195</v>
      </c>
      <c r="AU97" s="18" t="s">
        <v>78</v>
      </c>
    </row>
    <row r="98" s="2" customFormat="1" ht="24.15" customHeight="1">
      <c r="A98" s="39"/>
      <c r="B98" s="40"/>
      <c r="C98" s="212" t="s">
        <v>112</v>
      </c>
      <c r="D98" s="212" t="s">
        <v>188</v>
      </c>
      <c r="E98" s="213" t="s">
        <v>258</v>
      </c>
      <c r="F98" s="214" t="s">
        <v>259</v>
      </c>
      <c r="G98" s="215" t="s">
        <v>199</v>
      </c>
      <c r="H98" s="216">
        <v>1931</v>
      </c>
      <c r="I98" s="217"/>
      <c r="J98" s="218">
        <f>ROUND(I98*H98,2)</f>
        <v>0</v>
      </c>
      <c r="K98" s="214" t="s">
        <v>192</v>
      </c>
      <c r="L98" s="45"/>
      <c r="M98" s="219" t="s">
        <v>19</v>
      </c>
      <c r="N98" s="220" t="s">
        <v>42</v>
      </c>
      <c r="O98" s="85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3" t="s">
        <v>112</v>
      </c>
      <c r="AT98" s="223" t="s">
        <v>188</v>
      </c>
      <c r="AU98" s="223" t="s">
        <v>78</v>
      </c>
      <c r="AY98" s="18" t="s">
        <v>187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78</v>
      </c>
      <c r="BK98" s="224">
        <f>ROUND(I98*H98,2)</f>
        <v>0</v>
      </c>
      <c r="BL98" s="18" t="s">
        <v>112</v>
      </c>
      <c r="BM98" s="223" t="s">
        <v>807</v>
      </c>
    </row>
    <row r="99" s="2" customFormat="1">
      <c r="A99" s="39"/>
      <c r="B99" s="40"/>
      <c r="C99" s="41"/>
      <c r="D99" s="225" t="s">
        <v>195</v>
      </c>
      <c r="E99" s="41"/>
      <c r="F99" s="226" t="s">
        <v>261</v>
      </c>
      <c r="G99" s="41"/>
      <c r="H99" s="41"/>
      <c r="I99" s="227"/>
      <c r="J99" s="41"/>
      <c r="K99" s="41"/>
      <c r="L99" s="45"/>
      <c r="M99" s="228"/>
      <c r="N99" s="229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195</v>
      </c>
      <c r="AU99" s="18" t="s">
        <v>78</v>
      </c>
    </row>
    <row r="100" s="2" customFormat="1" ht="24.15" customHeight="1">
      <c r="A100" s="39"/>
      <c r="B100" s="40"/>
      <c r="C100" s="212" t="s">
        <v>216</v>
      </c>
      <c r="D100" s="212" t="s">
        <v>188</v>
      </c>
      <c r="E100" s="213" t="s">
        <v>666</v>
      </c>
      <c r="F100" s="214" t="s">
        <v>667</v>
      </c>
      <c r="G100" s="215" t="s">
        <v>199</v>
      </c>
      <c r="H100" s="216">
        <v>2598</v>
      </c>
      <c r="I100" s="217"/>
      <c r="J100" s="218">
        <f>ROUND(I100*H100,2)</f>
        <v>0</v>
      </c>
      <c r="K100" s="214" t="s">
        <v>192</v>
      </c>
      <c r="L100" s="45"/>
      <c r="M100" s="219" t="s">
        <v>19</v>
      </c>
      <c r="N100" s="220" t="s">
        <v>42</v>
      </c>
      <c r="O100" s="85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3" t="s">
        <v>112</v>
      </c>
      <c r="AT100" s="223" t="s">
        <v>188</v>
      </c>
      <c r="AU100" s="223" t="s">
        <v>78</v>
      </c>
      <c r="AY100" s="18" t="s">
        <v>187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8" t="s">
        <v>78</v>
      </c>
      <c r="BK100" s="224">
        <f>ROUND(I100*H100,2)</f>
        <v>0</v>
      </c>
      <c r="BL100" s="18" t="s">
        <v>112</v>
      </c>
      <c r="BM100" s="223" t="s">
        <v>808</v>
      </c>
    </row>
    <row r="101" s="2" customFormat="1">
      <c r="A101" s="39"/>
      <c r="B101" s="40"/>
      <c r="C101" s="41"/>
      <c r="D101" s="225" t="s">
        <v>195</v>
      </c>
      <c r="E101" s="41"/>
      <c r="F101" s="226" t="s">
        <v>669</v>
      </c>
      <c r="G101" s="41"/>
      <c r="H101" s="41"/>
      <c r="I101" s="227"/>
      <c r="J101" s="41"/>
      <c r="K101" s="41"/>
      <c r="L101" s="45"/>
      <c r="M101" s="228"/>
      <c r="N101" s="229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195</v>
      </c>
      <c r="AU101" s="18" t="s">
        <v>78</v>
      </c>
    </row>
    <row r="102" s="2" customFormat="1" ht="24.15" customHeight="1">
      <c r="A102" s="39"/>
      <c r="B102" s="40"/>
      <c r="C102" s="212" t="s">
        <v>223</v>
      </c>
      <c r="D102" s="212" t="s">
        <v>188</v>
      </c>
      <c r="E102" s="213" t="s">
        <v>263</v>
      </c>
      <c r="F102" s="214" t="s">
        <v>264</v>
      </c>
      <c r="G102" s="215" t="s">
        <v>199</v>
      </c>
      <c r="H102" s="216">
        <v>84</v>
      </c>
      <c r="I102" s="217"/>
      <c r="J102" s="218">
        <f>ROUND(I102*H102,2)</f>
        <v>0</v>
      </c>
      <c r="K102" s="214" t="s">
        <v>192</v>
      </c>
      <c r="L102" s="45"/>
      <c r="M102" s="219" t="s">
        <v>19</v>
      </c>
      <c r="N102" s="220" t="s">
        <v>42</v>
      </c>
      <c r="O102" s="85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3" t="s">
        <v>112</v>
      </c>
      <c r="AT102" s="223" t="s">
        <v>188</v>
      </c>
      <c r="AU102" s="223" t="s">
        <v>78</v>
      </c>
      <c r="AY102" s="18" t="s">
        <v>187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8" t="s">
        <v>78</v>
      </c>
      <c r="BK102" s="224">
        <f>ROUND(I102*H102,2)</f>
        <v>0</v>
      </c>
      <c r="BL102" s="18" t="s">
        <v>112</v>
      </c>
      <c r="BM102" s="223" t="s">
        <v>809</v>
      </c>
    </row>
    <row r="103" s="2" customFormat="1">
      <c r="A103" s="39"/>
      <c r="B103" s="40"/>
      <c r="C103" s="41"/>
      <c r="D103" s="225" t="s">
        <v>195</v>
      </c>
      <c r="E103" s="41"/>
      <c r="F103" s="226" t="s">
        <v>266</v>
      </c>
      <c r="G103" s="41"/>
      <c r="H103" s="41"/>
      <c r="I103" s="227"/>
      <c r="J103" s="41"/>
      <c r="K103" s="41"/>
      <c r="L103" s="45"/>
      <c r="M103" s="228"/>
      <c r="N103" s="229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195</v>
      </c>
      <c r="AU103" s="18" t="s">
        <v>78</v>
      </c>
    </row>
    <row r="104" s="2" customFormat="1" ht="16.5" customHeight="1">
      <c r="A104" s="39"/>
      <c r="B104" s="40"/>
      <c r="C104" s="212" t="s">
        <v>229</v>
      </c>
      <c r="D104" s="212" t="s">
        <v>188</v>
      </c>
      <c r="E104" s="213" t="s">
        <v>268</v>
      </c>
      <c r="F104" s="214" t="s">
        <v>269</v>
      </c>
      <c r="G104" s="215" t="s">
        <v>191</v>
      </c>
      <c r="H104" s="216">
        <v>6369</v>
      </c>
      <c r="I104" s="217"/>
      <c r="J104" s="218">
        <f>ROUND(I104*H104,2)</f>
        <v>0</v>
      </c>
      <c r="K104" s="214" t="s">
        <v>192</v>
      </c>
      <c r="L104" s="45"/>
      <c r="M104" s="219" t="s">
        <v>19</v>
      </c>
      <c r="N104" s="220" t="s">
        <v>42</v>
      </c>
      <c r="O104" s="85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3" t="s">
        <v>112</v>
      </c>
      <c r="AT104" s="223" t="s">
        <v>188</v>
      </c>
      <c r="AU104" s="223" t="s">
        <v>78</v>
      </c>
      <c r="AY104" s="18" t="s">
        <v>187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8" t="s">
        <v>78</v>
      </c>
      <c r="BK104" s="224">
        <f>ROUND(I104*H104,2)</f>
        <v>0</v>
      </c>
      <c r="BL104" s="18" t="s">
        <v>112</v>
      </c>
      <c r="BM104" s="223" t="s">
        <v>810</v>
      </c>
    </row>
    <row r="105" s="2" customFormat="1">
      <c r="A105" s="39"/>
      <c r="B105" s="40"/>
      <c r="C105" s="41"/>
      <c r="D105" s="225" t="s">
        <v>195</v>
      </c>
      <c r="E105" s="41"/>
      <c r="F105" s="226" t="s">
        <v>271</v>
      </c>
      <c r="G105" s="41"/>
      <c r="H105" s="41"/>
      <c r="I105" s="227"/>
      <c r="J105" s="41"/>
      <c r="K105" s="41"/>
      <c r="L105" s="45"/>
      <c r="M105" s="228"/>
      <c r="N105" s="229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195</v>
      </c>
      <c r="AU105" s="18" t="s">
        <v>78</v>
      </c>
    </row>
    <row r="106" s="2" customFormat="1" ht="16.5" customHeight="1">
      <c r="A106" s="39"/>
      <c r="B106" s="40"/>
      <c r="C106" s="212" t="s">
        <v>234</v>
      </c>
      <c r="D106" s="212" t="s">
        <v>188</v>
      </c>
      <c r="E106" s="213" t="s">
        <v>273</v>
      </c>
      <c r="F106" s="214" t="s">
        <v>274</v>
      </c>
      <c r="G106" s="215" t="s">
        <v>191</v>
      </c>
      <c r="H106" s="216">
        <v>6369</v>
      </c>
      <c r="I106" s="217"/>
      <c r="J106" s="218">
        <f>ROUND(I106*H106,2)</f>
        <v>0</v>
      </c>
      <c r="K106" s="214" t="s">
        <v>192</v>
      </c>
      <c r="L106" s="45"/>
      <c r="M106" s="219" t="s">
        <v>19</v>
      </c>
      <c r="N106" s="220" t="s">
        <v>42</v>
      </c>
      <c r="O106" s="85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3" t="s">
        <v>112</v>
      </c>
      <c r="AT106" s="223" t="s">
        <v>188</v>
      </c>
      <c r="AU106" s="223" t="s">
        <v>78</v>
      </c>
      <c r="AY106" s="18" t="s">
        <v>187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8" t="s">
        <v>78</v>
      </c>
      <c r="BK106" s="224">
        <f>ROUND(I106*H106,2)</f>
        <v>0</v>
      </c>
      <c r="BL106" s="18" t="s">
        <v>112</v>
      </c>
      <c r="BM106" s="223" t="s">
        <v>811</v>
      </c>
    </row>
    <row r="107" s="2" customFormat="1">
      <c r="A107" s="39"/>
      <c r="B107" s="40"/>
      <c r="C107" s="41"/>
      <c r="D107" s="225" t="s">
        <v>195</v>
      </c>
      <c r="E107" s="41"/>
      <c r="F107" s="226" t="s">
        <v>276</v>
      </c>
      <c r="G107" s="41"/>
      <c r="H107" s="41"/>
      <c r="I107" s="227"/>
      <c r="J107" s="41"/>
      <c r="K107" s="41"/>
      <c r="L107" s="45"/>
      <c r="M107" s="228"/>
      <c r="N107" s="229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195</v>
      </c>
      <c r="AU107" s="18" t="s">
        <v>78</v>
      </c>
    </row>
    <row r="108" s="2" customFormat="1" ht="16.5" customHeight="1">
      <c r="A108" s="39"/>
      <c r="B108" s="40"/>
      <c r="C108" s="212" t="s">
        <v>243</v>
      </c>
      <c r="D108" s="212" t="s">
        <v>188</v>
      </c>
      <c r="E108" s="213" t="s">
        <v>277</v>
      </c>
      <c r="F108" s="214" t="s">
        <v>278</v>
      </c>
      <c r="G108" s="215" t="s">
        <v>191</v>
      </c>
      <c r="H108" s="216">
        <v>6369</v>
      </c>
      <c r="I108" s="217"/>
      <c r="J108" s="218">
        <f>ROUND(I108*H108,2)</f>
        <v>0</v>
      </c>
      <c r="K108" s="214" t="s">
        <v>192</v>
      </c>
      <c r="L108" s="45"/>
      <c r="M108" s="219" t="s">
        <v>19</v>
      </c>
      <c r="N108" s="220" t="s">
        <v>42</v>
      </c>
      <c r="O108" s="85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3" t="s">
        <v>112</v>
      </c>
      <c r="AT108" s="223" t="s">
        <v>188</v>
      </c>
      <c r="AU108" s="223" t="s">
        <v>78</v>
      </c>
      <c r="AY108" s="18" t="s">
        <v>187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8" t="s">
        <v>78</v>
      </c>
      <c r="BK108" s="224">
        <f>ROUND(I108*H108,2)</f>
        <v>0</v>
      </c>
      <c r="BL108" s="18" t="s">
        <v>112</v>
      </c>
      <c r="BM108" s="223" t="s">
        <v>812</v>
      </c>
    </row>
    <row r="109" s="2" customFormat="1">
      <c r="A109" s="39"/>
      <c r="B109" s="40"/>
      <c r="C109" s="41"/>
      <c r="D109" s="225" t="s">
        <v>195</v>
      </c>
      <c r="E109" s="41"/>
      <c r="F109" s="226" t="s">
        <v>280</v>
      </c>
      <c r="G109" s="41"/>
      <c r="H109" s="41"/>
      <c r="I109" s="227"/>
      <c r="J109" s="41"/>
      <c r="K109" s="41"/>
      <c r="L109" s="45"/>
      <c r="M109" s="228"/>
      <c r="N109" s="229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195</v>
      </c>
      <c r="AU109" s="18" t="s">
        <v>78</v>
      </c>
    </row>
    <row r="110" s="2" customFormat="1" ht="24.15" customHeight="1">
      <c r="A110" s="39"/>
      <c r="B110" s="40"/>
      <c r="C110" s="212" t="s">
        <v>251</v>
      </c>
      <c r="D110" s="212" t="s">
        <v>188</v>
      </c>
      <c r="E110" s="213" t="s">
        <v>282</v>
      </c>
      <c r="F110" s="214" t="s">
        <v>283</v>
      </c>
      <c r="G110" s="215" t="s">
        <v>199</v>
      </c>
      <c r="H110" s="216">
        <v>1931</v>
      </c>
      <c r="I110" s="217"/>
      <c r="J110" s="218">
        <f>ROUND(I110*H110,2)</f>
        <v>0</v>
      </c>
      <c r="K110" s="214" t="s">
        <v>192</v>
      </c>
      <c r="L110" s="45"/>
      <c r="M110" s="219" t="s">
        <v>19</v>
      </c>
      <c r="N110" s="220" t="s">
        <v>42</v>
      </c>
      <c r="O110" s="85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3" t="s">
        <v>112</v>
      </c>
      <c r="AT110" s="223" t="s">
        <v>188</v>
      </c>
      <c r="AU110" s="223" t="s">
        <v>78</v>
      </c>
      <c r="AY110" s="18" t="s">
        <v>187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8" t="s">
        <v>78</v>
      </c>
      <c r="BK110" s="224">
        <f>ROUND(I110*H110,2)</f>
        <v>0</v>
      </c>
      <c r="BL110" s="18" t="s">
        <v>112</v>
      </c>
      <c r="BM110" s="223" t="s">
        <v>813</v>
      </c>
    </row>
    <row r="111" s="2" customFormat="1">
      <c r="A111" s="39"/>
      <c r="B111" s="40"/>
      <c r="C111" s="41"/>
      <c r="D111" s="225" t="s">
        <v>195</v>
      </c>
      <c r="E111" s="41"/>
      <c r="F111" s="226" t="s">
        <v>285</v>
      </c>
      <c r="G111" s="41"/>
      <c r="H111" s="41"/>
      <c r="I111" s="227"/>
      <c r="J111" s="41"/>
      <c r="K111" s="41"/>
      <c r="L111" s="45"/>
      <c r="M111" s="228"/>
      <c r="N111" s="229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195</v>
      </c>
      <c r="AU111" s="18" t="s">
        <v>78</v>
      </c>
    </row>
    <row r="112" s="2" customFormat="1" ht="24.15" customHeight="1">
      <c r="A112" s="39"/>
      <c r="B112" s="40"/>
      <c r="C112" s="212" t="s">
        <v>257</v>
      </c>
      <c r="D112" s="212" t="s">
        <v>188</v>
      </c>
      <c r="E112" s="213" t="s">
        <v>676</v>
      </c>
      <c r="F112" s="214" t="s">
        <v>677</v>
      </c>
      <c r="G112" s="215" t="s">
        <v>199</v>
      </c>
      <c r="H112" s="216">
        <v>2598</v>
      </c>
      <c r="I112" s="217"/>
      <c r="J112" s="218">
        <f>ROUND(I112*H112,2)</f>
        <v>0</v>
      </c>
      <c r="K112" s="214" t="s">
        <v>192</v>
      </c>
      <c r="L112" s="45"/>
      <c r="M112" s="219" t="s">
        <v>19</v>
      </c>
      <c r="N112" s="220" t="s">
        <v>42</v>
      </c>
      <c r="O112" s="85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3" t="s">
        <v>112</v>
      </c>
      <c r="AT112" s="223" t="s">
        <v>188</v>
      </c>
      <c r="AU112" s="223" t="s">
        <v>78</v>
      </c>
      <c r="AY112" s="18" t="s">
        <v>187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8" t="s">
        <v>78</v>
      </c>
      <c r="BK112" s="224">
        <f>ROUND(I112*H112,2)</f>
        <v>0</v>
      </c>
      <c r="BL112" s="18" t="s">
        <v>112</v>
      </c>
      <c r="BM112" s="223" t="s">
        <v>814</v>
      </c>
    </row>
    <row r="113" s="2" customFormat="1">
      <c r="A113" s="39"/>
      <c r="B113" s="40"/>
      <c r="C113" s="41"/>
      <c r="D113" s="225" t="s">
        <v>195</v>
      </c>
      <c r="E113" s="41"/>
      <c r="F113" s="226" t="s">
        <v>679</v>
      </c>
      <c r="G113" s="41"/>
      <c r="H113" s="41"/>
      <c r="I113" s="227"/>
      <c r="J113" s="41"/>
      <c r="K113" s="41"/>
      <c r="L113" s="45"/>
      <c r="M113" s="228"/>
      <c r="N113" s="229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195</v>
      </c>
      <c r="AU113" s="18" t="s">
        <v>78</v>
      </c>
    </row>
    <row r="114" s="2" customFormat="1" ht="24.15" customHeight="1">
      <c r="A114" s="39"/>
      <c r="B114" s="40"/>
      <c r="C114" s="212" t="s">
        <v>262</v>
      </c>
      <c r="D114" s="212" t="s">
        <v>188</v>
      </c>
      <c r="E114" s="213" t="s">
        <v>287</v>
      </c>
      <c r="F114" s="214" t="s">
        <v>288</v>
      </c>
      <c r="G114" s="215" t="s">
        <v>199</v>
      </c>
      <c r="H114" s="216">
        <v>84</v>
      </c>
      <c r="I114" s="217"/>
      <c r="J114" s="218">
        <f>ROUND(I114*H114,2)</f>
        <v>0</v>
      </c>
      <c r="K114" s="214" t="s">
        <v>192</v>
      </c>
      <c r="L114" s="45"/>
      <c r="M114" s="219" t="s">
        <v>19</v>
      </c>
      <c r="N114" s="220" t="s">
        <v>42</v>
      </c>
      <c r="O114" s="85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3" t="s">
        <v>112</v>
      </c>
      <c r="AT114" s="223" t="s">
        <v>188</v>
      </c>
      <c r="AU114" s="223" t="s">
        <v>78</v>
      </c>
      <c r="AY114" s="18" t="s">
        <v>187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8" t="s">
        <v>78</v>
      </c>
      <c r="BK114" s="224">
        <f>ROUND(I114*H114,2)</f>
        <v>0</v>
      </c>
      <c r="BL114" s="18" t="s">
        <v>112</v>
      </c>
      <c r="BM114" s="223" t="s">
        <v>815</v>
      </c>
    </row>
    <row r="115" s="2" customFormat="1">
      <c r="A115" s="39"/>
      <c r="B115" s="40"/>
      <c r="C115" s="41"/>
      <c r="D115" s="225" t="s">
        <v>195</v>
      </c>
      <c r="E115" s="41"/>
      <c r="F115" s="226" t="s">
        <v>290</v>
      </c>
      <c r="G115" s="41"/>
      <c r="H115" s="41"/>
      <c r="I115" s="227"/>
      <c r="J115" s="41"/>
      <c r="K115" s="41"/>
      <c r="L115" s="45"/>
      <c r="M115" s="228"/>
      <c r="N115" s="229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195</v>
      </c>
      <c r="AU115" s="18" t="s">
        <v>78</v>
      </c>
    </row>
    <row r="116" s="2" customFormat="1" ht="21.75" customHeight="1">
      <c r="A116" s="39"/>
      <c r="B116" s="40"/>
      <c r="C116" s="212" t="s">
        <v>267</v>
      </c>
      <c r="D116" s="212" t="s">
        <v>188</v>
      </c>
      <c r="E116" s="213" t="s">
        <v>816</v>
      </c>
      <c r="F116" s="214" t="s">
        <v>817</v>
      </c>
      <c r="G116" s="215" t="s">
        <v>199</v>
      </c>
      <c r="H116" s="216">
        <v>129</v>
      </c>
      <c r="I116" s="217"/>
      <c r="J116" s="218">
        <f>ROUND(I116*H116,2)</f>
        <v>0</v>
      </c>
      <c r="K116" s="214" t="s">
        <v>192</v>
      </c>
      <c r="L116" s="45"/>
      <c r="M116" s="219" t="s">
        <v>19</v>
      </c>
      <c r="N116" s="220" t="s">
        <v>42</v>
      </c>
      <c r="O116" s="85"/>
      <c r="P116" s="221">
        <f>O116*H116</f>
        <v>0</v>
      </c>
      <c r="Q116" s="221">
        <v>0.0020823999999999999</v>
      </c>
      <c r="R116" s="221">
        <f>Q116*H116</f>
        <v>0.26862959999999997</v>
      </c>
      <c r="S116" s="221">
        <v>0</v>
      </c>
      <c r="T116" s="222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3" t="s">
        <v>112</v>
      </c>
      <c r="AT116" s="223" t="s">
        <v>188</v>
      </c>
      <c r="AU116" s="223" t="s">
        <v>78</v>
      </c>
      <c r="AY116" s="18" t="s">
        <v>187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8" t="s">
        <v>78</v>
      </c>
      <c r="BK116" s="224">
        <f>ROUND(I116*H116,2)</f>
        <v>0</v>
      </c>
      <c r="BL116" s="18" t="s">
        <v>112</v>
      </c>
      <c r="BM116" s="223" t="s">
        <v>818</v>
      </c>
    </row>
    <row r="117" s="2" customFormat="1">
      <c r="A117" s="39"/>
      <c r="B117" s="40"/>
      <c r="C117" s="41"/>
      <c r="D117" s="225" t="s">
        <v>195</v>
      </c>
      <c r="E117" s="41"/>
      <c r="F117" s="226" t="s">
        <v>819</v>
      </c>
      <c r="G117" s="41"/>
      <c r="H117" s="41"/>
      <c r="I117" s="227"/>
      <c r="J117" s="41"/>
      <c r="K117" s="41"/>
      <c r="L117" s="45"/>
      <c r="M117" s="228"/>
      <c r="N117" s="229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195</v>
      </c>
      <c r="AU117" s="18" t="s">
        <v>78</v>
      </c>
    </row>
    <row r="118" s="2" customFormat="1" ht="21.75" customHeight="1">
      <c r="A118" s="39"/>
      <c r="B118" s="40"/>
      <c r="C118" s="212" t="s">
        <v>272</v>
      </c>
      <c r="D118" s="212" t="s">
        <v>188</v>
      </c>
      <c r="E118" s="213" t="s">
        <v>292</v>
      </c>
      <c r="F118" s="214" t="s">
        <v>293</v>
      </c>
      <c r="G118" s="215" t="s">
        <v>191</v>
      </c>
      <c r="H118" s="216">
        <v>4613</v>
      </c>
      <c r="I118" s="217"/>
      <c r="J118" s="218">
        <f>ROUND(I118*H118,2)</f>
        <v>0</v>
      </c>
      <c r="K118" s="214" t="s">
        <v>192</v>
      </c>
      <c r="L118" s="45"/>
      <c r="M118" s="219" t="s">
        <v>19</v>
      </c>
      <c r="N118" s="220" t="s">
        <v>42</v>
      </c>
      <c r="O118" s="85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3" t="s">
        <v>112</v>
      </c>
      <c r="AT118" s="223" t="s">
        <v>188</v>
      </c>
      <c r="AU118" s="223" t="s">
        <v>78</v>
      </c>
      <c r="AY118" s="18" t="s">
        <v>187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8" t="s">
        <v>78</v>
      </c>
      <c r="BK118" s="224">
        <f>ROUND(I118*H118,2)</f>
        <v>0</v>
      </c>
      <c r="BL118" s="18" t="s">
        <v>112</v>
      </c>
      <c r="BM118" s="223" t="s">
        <v>820</v>
      </c>
    </row>
    <row r="119" s="2" customFormat="1">
      <c r="A119" s="39"/>
      <c r="B119" s="40"/>
      <c r="C119" s="41"/>
      <c r="D119" s="225" t="s">
        <v>195</v>
      </c>
      <c r="E119" s="41"/>
      <c r="F119" s="226" t="s">
        <v>295</v>
      </c>
      <c r="G119" s="41"/>
      <c r="H119" s="41"/>
      <c r="I119" s="227"/>
      <c r="J119" s="41"/>
      <c r="K119" s="41"/>
      <c r="L119" s="45"/>
      <c r="M119" s="228"/>
      <c r="N119" s="229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195</v>
      </c>
      <c r="AU119" s="18" t="s">
        <v>78</v>
      </c>
    </row>
    <row r="120" s="13" customFormat="1">
      <c r="A120" s="13"/>
      <c r="B120" s="230"/>
      <c r="C120" s="231"/>
      <c r="D120" s="232" t="s">
        <v>202</v>
      </c>
      <c r="E120" s="233" t="s">
        <v>19</v>
      </c>
      <c r="F120" s="234" t="s">
        <v>821</v>
      </c>
      <c r="G120" s="231"/>
      <c r="H120" s="235">
        <v>84</v>
      </c>
      <c r="I120" s="236"/>
      <c r="J120" s="231"/>
      <c r="K120" s="231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202</v>
      </c>
      <c r="AU120" s="241" t="s">
        <v>78</v>
      </c>
      <c r="AV120" s="13" t="s">
        <v>80</v>
      </c>
      <c r="AW120" s="13" t="s">
        <v>32</v>
      </c>
      <c r="AX120" s="13" t="s">
        <v>71</v>
      </c>
      <c r="AY120" s="241" t="s">
        <v>187</v>
      </c>
    </row>
    <row r="121" s="14" customFormat="1">
      <c r="A121" s="14"/>
      <c r="B121" s="242"/>
      <c r="C121" s="243"/>
      <c r="D121" s="232" t="s">
        <v>202</v>
      </c>
      <c r="E121" s="244" t="s">
        <v>19</v>
      </c>
      <c r="F121" s="245" t="s">
        <v>822</v>
      </c>
      <c r="G121" s="243"/>
      <c r="H121" s="246">
        <v>84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202</v>
      </c>
      <c r="AU121" s="252" t="s">
        <v>78</v>
      </c>
      <c r="AV121" s="14" t="s">
        <v>91</v>
      </c>
      <c r="AW121" s="14" t="s">
        <v>32</v>
      </c>
      <c r="AX121" s="14" t="s">
        <v>71</v>
      </c>
      <c r="AY121" s="252" t="s">
        <v>187</v>
      </c>
    </row>
    <row r="122" s="13" customFormat="1">
      <c r="A122" s="13"/>
      <c r="B122" s="230"/>
      <c r="C122" s="231"/>
      <c r="D122" s="232" t="s">
        <v>202</v>
      </c>
      <c r="E122" s="233" t="s">
        <v>19</v>
      </c>
      <c r="F122" s="234" t="s">
        <v>823</v>
      </c>
      <c r="G122" s="231"/>
      <c r="H122" s="235">
        <v>2598</v>
      </c>
      <c r="I122" s="236"/>
      <c r="J122" s="231"/>
      <c r="K122" s="231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202</v>
      </c>
      <c r="AU122" s="241" t="s">
        <v>78</v>
      </c>
      <c r="AV122" s="13" t="s">
        <v>80</v>
      </c>
      <c r="AW122" s="13" t="s">
        <v>32</v>
      </c>
      <c r="AX122" s="13" t="s">
        <v>71</v>
      </c>
      <c r="AY122" s="241" t="s">
        <v>187</v>
      </c>
    </row>
    <row r="123" s="14" customFormat="1">
      <c r="A123" s="14"/>
      <c r="B123" s="242"/>
      <c r="C123" s="243"/>
      <c r="D123" s="232" t="s">
        <v>202</v>
      </c>
      <c r="E123" s="244" t="s">
        <v>19</v>
      </c>
      <c r="F123" s="245" t="s">
        <v>824</v>
      </c>
      <c r="G123" s="243"/>
      <c r="H123" s="246">
        <v>2598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202</v>
      </c>
      <c r="AU123" s="252" t="s">
        <v>78</v>
      </c>
      <c r="AV123" s="14" t="s">
        <v>91</v>
      </c>
      <c r="AW123" s="14" t="s">
        <v>32</v>
      </c>
      <c r="AX123" s="14" t="s">
        <v>71</v>
      </c>
      <c r="AY123" s="252" t="s">
        <v>187</v>
      </c>
    </row>
    <row r="124" s="13" customFormat="1">
      <c r="A124" s="13"/>
      <c r="B124" s="230"/>
      <c r="C124" s="231"/>
      <c r="D124" s="232" t="s">
        <v>202</v>
      </c>
      <c r="E124" s="233" t="s">
        <v>19</v>
      </c>
      <c r="F124" s="234" t="s">
        <v>825</v>
      </c>
      <c r="G124" s="231"/>
      <c r="H124" s="235">
        <v>1931</v>
      </c>
      <c r="I124" s="236"/>
      <c r="J124" s="231"/>
      <c r="K124" s="231"/>
      <c r="L124" s="237"/>
      <c r="M124" s="238"/>
      <c r="N124" s="239"/>
      <c r="O124" s="239"/>
      <c r="P124" s="239"/>
      <c r="Q124" s="239"/>
      <c r="R124" s="239"/>
      <c r="S124" s="239"/>
      <c r="T124" s="24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1" t="s">
        <v>202</v>
      </c>
      <c r="AU124" s="241" t="s">
        <v>78</v>
      </c>
      <c r="AV124" s="13" t="s">
        <v>80</v>
      </c>
      <c r="AW124" s="13" t="s">
        <v>32</v>
      </c>
      <c r="AX124" s="13" t="s">
        <v>71</v>
      </c>
      <c r="AY124" s="241" t="s">
        <v>187</v>
      </c>
    </row>
    <row r="125" s="14" customFormat="1">
      <c r="A125" s="14"/>
      <c r="B125" s="242"/>
      <c r="C125" s="243"/>
      <c r="D125" s="232" t="s">
        <v>202</v>
      </c>
      <c r="E125" s="244" t="s">
        <v>19</v>
      </c>
      <c r="F125" s="245" t="s">
        <v>299</v>
      </c>
      <c r="G125" s="243"/>
      <c r="H125" s="246">
        <v>1931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202</v>
      </c>
      <c r="AU125" s="252" t="s">
        <v>78</v>
      </c>
      <c r="AV125" s="14" t="s">
        <v>91</v>
      </c>
      <c r="AW125" s="14" t="s">
        <v>32</v>
      </c>
      <c r="AX125" s="14" t="s">
        <v>71</v>
      </c>
      <c r="AY125" s="252" t="s">
        <v>187</v>
      </c>
    </row>
    <row r="126" s="15" customFormat="1">
      <c r="A126" s="15"/>
      <c r="B126" s="253"/>
      <c r="C126" s="254"/>
      <c r="D126" s="232" t="s">
        <v>202</v>
      </c>
      <c r="E126" s="255" t="s">
        <v>19</v>
      </c>
      <c r="F126" s="256" t="s">
        <v>205</v>
      </c>
      <c r="G126" s="254"/>
      <c r="H126" s="257">
        <v>4613</v>
      </c>
      <c r="I126" s="258"/>
      <c r="J126" s="254"/>
      <c r="K126" s="254"/>
      <c r="L126" s="259"/>
      <c r="M126" s="260"/>
      <c r="N126" s="261"/>
      <c r="O126" s="261"/>
      <c r="P126" s="261"/>
      <c r="Q126" s="261"/>
      <c r="R126" s="261"/>
      <c r="S126" s="261"/>
      <c r="T126" s="262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3" t="s">
        <v>202</v>
      </c>
      <c r="AU126" s="263" t="s">
        <v>78</v>
      </c>
      <c r="AV126" s="15" t="s">
        <v>112</v>
      </c>
      <c r="AW126" s="15" t="s">
        <v>32</v>
      </c>
      <c r="AX126" s="15" t="s">
        <v>78</v>
      </c>
      <c r="AY126" s="263" t="s">
        <v>187</v>
      </c>
    </row>
    <row r="127" s="2" customFormat="1" ht="16.5" customHeight="1">
      <c r="A127" s="39"/>
      <c r="B127" s="40"/>
      <c r="C127" s="264" t="s">
        <v>8</v>
      </c>
      <c r="D127" s="264" t="s">
        <v>244</v>
      </c>
      <c r="E127" s="265" t="s">
        <v>301</v>
      </c>
      <c r="F127" s="266" t="s">
        <v>302</v>
      </c>
      <c r="G127" s="267" t="s">
        <v>303</v>
      </c>
      <c r="H127" s="268">
        <v>461.30000000000001</v>
      </c>
      <c r="I127" s="269"/>
      <c r="J127" s="270">
        <f>ROUND(I127*H127,2)</f>
        <v>0</v>
      </c>
      <c r="K127" s="266" t="s">
        <v>19</v>
      </c>
      <c r="L127" s="271"/>
      <c r="M127" s="272" t="s">
        <v>19</v>
      </c>
      <c r="N127" s="273" t="s">
        <v>42</v>
      </c>
      <c r="O127" s="85"/>
      <c r="P127" s="221">
        <f>O127*H127</f>
        <v>0</v>
      </c>
      <c r="Q127" s="221">
        <v>0.20000000000000001</v>
      </c>
      <c r="R127" s="221">
        <f>Q127*H127</f>
        <v>92.260000000000005</v>
      </c>
      <c r="S127" s="221">
        <v>0</v>
      </c>
      <c r="T127" s="222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3" t="s">
        <v>234</v>
      </c>
      <c r="AT127" s="223" t="s">
        <v>244</v>
      </c>
      <c r="AU127" s="223" t="s">
        <v>78</v>
      </c>
      <c r="AY127" s="18" t="s">
        <v>187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8" t="s">
        <v>78</v>
      </c>
      <c r="BK127" s="224">
        <f>ROUND(I127*H127,2)</f>
        <v>0</v>
      </c>
      <c r="BL127" s="18" t="s">
        <v>112</v>
      </c>
      <c r="BM127" s="223" t="s">
        <v>826</v>
      </c>
    </row>
    <row r="128" s="13" customFormat="1">
      <c r="A128" s="13"/>
      <c r="B128" s="230"/>
      <c r="C128" s="231"/>
      <c r="D128" s="232" t="s">
        <v>202</v>
      </c>
      <c r="E128" s="231"/>
      <c r="F128" s="234" t="s">
        <v>827</v>
      </c>
      <c r="G128" s="231"/>
      <c r="H128" s="235">
        <v>461.30000000000001</v>
      </c>
      <c r="I128" s="236"/>
      <c r="J128" s="231"/>
      <c r="K128" s="231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202</v>
      </c>
      <c r="AU128" s="241" t="s">
        <v>78</v>
      </c>
      <c r="AV128" s="13" t="s">
        <v>80</v>
      </c>
      <c r="AW128" s="13" t="s">
        <v>4</v>
      </c>
      <c r="AX128" s="13" t="s">
        <v>78</v>
      </c>
      <c r="AY128" s="241" t="s">
        <v>187</v>
      </c>
    </row>
    <row r="129" s="2" customFormat="1" ht="16.5" customHeight="1">
      <c r="A129" s="39"/>
      <c r="B129" s="40"/>
      <c r="C129" s="212" t="s">
        <v>281</v>
      </c>
      <c r="D129" s="212" t="s">
        <v>188</v>
      </c>
      <c r="E129" s="213" t="s">
        <v>307</v>
      </c>
      <c r="F129" s="214" t="s">
        <v>308</v>
      </c>
      <c r="G129" s="215" t="s">
        <v>191</v>
      </c>
      <c r="H129" s="216">
        <v>6369</v>
      </c>
      <c r="I129" s="217"/>
      <c r="J129" s="218">
        <f>ROUND(I129*H129,2)</f>
        <v>0</v>
      </c>
      <c r="K129" s="214" t="s">
        <v>192</v>
      </c>
      <c r="L129" s="45"/>
      <c r="M129" s="219" t="s">
        <v>19</v>
      </c>
      <c r="N129" s="220" t="s">
        <v>42</v>
      </c>
      <c r="O129" s="85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3" t="s">
        <v>78</v>
      </c>
      <c r="AT129" s="223" t="s">
        <v>188</v>
      </c>
      <c r="AU129" s="223" t="s">
        <v>78</v>
      </c>
      <c r="AY129" s="18" t="s">
        <v>187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8" t="s">
        <v>78</v>
      </c>
      <c r="BK129" s="224">
        <f>ROUND(I129*H129,2)</f>
        <v>0</v>
      </c>
      <c r="BL129" s="18" t="s">
        <v>78</v>
      </c>
      <c r="BM129" s="223" t="s">
        <v>828</v>
      </c>
    </row>
    <row r="130" s="2" customFormat="1">
      <c r="A130" s="39"/>
      <c r="B130" s="40"/>
      <c r="C130" s="41"/>
      <c r="D130" s="225" t="s">
        <v>195</v>
      </c>
      <c r="E130" s="41"/>
      <c r="F130" s="226" t="s">
        <v>310</v>
      </c>
      <c r="G130" s="41"/>
      <c r="H130" s="41"/>
      <c r="I130" s="227"/>
      <c r="J130" s="41"/>
      <c r="K130" s="41"/>
      <c r="L130" s="45"/>
      <c r="M130" s="228"/>
      <c r="N130" s="229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195</v>
      </c>
      <c r="AU130" s="18" t="s">
        <v>78</v>
      </c>
    </row>
    <row r="131" s="2" customFormat="1" ht="16.5" customHeight="1">
      <c r="A131" s="39"/>
      <c r="B131" s="40"/>
      <c r="C131" s="212" t="s">
        <v>286</v>
      </c>
      <c r="D131" s="212" t="s">
        <v>188</v>
      </c>
      <c r="E131" s="213" t="s">
        <v>311</v>
      </c>
      <c r="F131" s="214" t="s">
        <v>312</v>
      </c>
      <c r="G131" s="215" t="s">
        <v>303</v>
      </c>
      <c r="H131" s="216">
        <v>131.63</v>
      </c>
      <c r="I131" s="217"/>
      <c r="J131" s="218">
        <f>ROUND(I131*H131,2)</f>
        <v>0</v>
      </c>
      <c r="K131" s="214" t="s">
        <v>192</v>
      </c>
      <c r="L131" s="45"/>
      <c r="M131" s="219" t="s">
        <v>19</v>
      </c>
      <c r="N131" s="220" t="s">
        <v>42</v>
      </c>
      <c r="O131" s="85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3" t="s">
        <v>112</v>
      </c>
      <c r="AT131" s="223" t="s">
        <v>188</v>
      </c>
      <c r="AU131" s="223" t="s">
        <v>78</v>
      </c>
      <c r="AY131" s="18" t="s">
        <v>187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8" t="s">
        <v>78</v>
      </c>
      <c r="BK131" s="224">
        <f>ROUND(I131*H131,2)</f>
        <v>0</v>
      </c>
      <c r="BL131" s="18" t="s">
        <v>112</v>
      </c>
      <c r="BM131" s="223" t="s">
        <v>829</v>
      </c>
    </row>
    <row r="132" s="2" customFormat="1">
      <c r="A132" s="39"/>
      <c r="B132" s="40"/>
      <c r="C132" s="41"/>
      <c r="D132" s="225" t="s">
        <v>195</v>
      </c>
      <c r="E132" s="41"/>
      <c r="F132" s="226" t="s">
        <v>314</v>
      </c>
      <c r="G132" s="41"/>
      <c r="H132" s="41"/>
      <c r="I132" s="227"/>
      <c r="J132" s="41"/>
      <c r="K132" s="41"/>
      <c r="L132" s="45"/>
      <c r="M132" s="228"/>
      <c r="N132" s="229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195</v>
      </c>
      <c r="AU132" s="18" t="s">
        <v>78</v>
      </c>
    </row>
    <row r="133" s="2" customFormat="1">
      <c r="A133" s="39"/>
      <c r="B133" s="40"/>
      <c r="C133" s="41"/>
      <c r="D133" s="232" t="s">
        <v>315</v>
      </c>
      <c r="E133" s="41"/>
      <c r="F133" s="274" t="s">
        <v>830</v>
      </c>
      <c r="G133" s="41"/>
      <c r="H133" s="41"/>
      <c r="I133" s="227"/>
      <c r="J133" s="41"/>
      <c r="K133" s="41"/>
      <c r="L133" s="45"/>
      <c r="M133" s="228"/>
      <c r="N133" s="229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315</v>
      </c>
      <c r="AU133" s="18" t="s">
        <v>78</v>
      </c>
    </row>
    <row r="134" s="13" customFormat="1">
      <c r="A134" s="13"/>
      <c r="B134" s="230"/>
      <c r="C134" s="231"/>
      <c r="D134" s="232" t="s">
        <v>202</v>
      </c>
      <c r="E134" s="233" t="s">
        <v>19</v>
      </c>
      <c r="F134" s="234" t="s">
        <v>831</v>
      </c>
      <c r="G134" s="231"/>
      <c r="H134" s="235">
        <v>8.4000000000000004</v>
      </c>
      <c r="I134" s="236"/>
      <c r="J134" s="231"/>
      <c r="K134" s="231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202</v>
      </c>
      <c r="AU134" s="241" t="s">
        <v>78</v>
      </c>
      <c r="AV134" s="13" t="s">
        <v>80</v>
      </c>
      <c r="AW134" s="13" t="s">
        <v>32</v>
      </c>
      <c r="AX134" s="13" t="s">
        <v>71</v>
      </c>
      <c r="AY134" s="241" t="s">
        <v>187</v>
      </c>
    </row>
    <row r="135" s="14" customFormat="1">
      <c r="A135" s="14"/>
      <c r="B135" s="242"/>
      <c r="C135" s="243"/>
      <c r="D135" s="232" t="s">
        <v>202</v>
      </c>
      <c r="E135" s="244" t="s">
        <v>19</v>
      </c>
      <c r="F135" s="245" t="s">
        <v>318</v>
      </c>
      <c r="G135" s="243"/>
      <c r="H135" s="246">
        <v>8.4000000000000004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202</v>
      </c>
      <c r="AU135" s="252" t="s">
        <v>78</v>
      </c>
      <c r="AV135" s="14" t="s">
        <v>91</v>
      </c>
      <c r="AW135" s="14" t="s">
        <v>32</v>
      </c>
      <c r="AX135" s="14" t="s">
        <v>71</v>
      </c>
      <c r="AY135" s="252" t="s">
        <v>187</v>
      </c>
    </row>
    <row r="136" s="13" customFormat="1">
      <c r="A136" s="13"/>
      <c r="B136" s="230"/>
      <c r="C136" s="231"/>
      <c r="D136" s="232" t="s">
        <v>202</v>
      </c>
      <c r="E136" s="233" t="s">
        <v>19</v>
      </c>
      <c r="F136" s="234" t="s">
        <v>832</v>
      </c>
      <c r="G136" s="231"/>
      <c r="H136" s="235">
        <v>103.92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202</v>
      </c>
      <c r="AU136" s="241" t="s">
        <v>78</v>
      </c>
      <c r="AV136" s="13" t="s">
        <v>80</v>
      </c>
      <c r="AW136" s="13" t="s">
        <v>32</v>
      </c>
      <c r="AX136" s="13" t="s">
        <v>71</v>
      </c>
      <c r="AY136" s="241" t="s">
        <v>187</v>
      </c>
    </row>
    <row r="137" s="14" customFormat="1">
      <c r="A137" s="14"/>
      <c r="B137" s="242"/>
      <c r="C137" s="243"/>
      <c r="D137" s="232" t="s">
        <v>202</v>
      </c>
      <c r="E137" s="244" t="s">
        <v>19</v>
      </c>
      <c r="F137" s="245" t="s">
        <v>691</v>
      </c>
      <c r="G137" s="243"/>
      <c r="H137" s="246">
        <v>103.92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202</v>
      </c>
      <c r="AU137" s="252" t="s">
        <v>78</v>
      </c>
      <c r="AV137" s="14" t="s">
        <v>91</v>
      </c>
      <c r="AW137" s="14" t="s">
        <v>32</v>
      </c>
      <c r="AX137" s="14" t="s">
        <v>71</v>
      </c>
      <c r="AY137" s="252" t="s">
        <v>187</v>
      </c>
    </row>
    <row r="138" s="13" customFormat="1">
      <c r="A138" s="13"/>
      <c r="B138" s="230"/>
      <c r="C138" s="231"/>
      <c r="D138" s="232" t="s">
        <v>202</v>
      </c>
      <c r="E138" s="233" t="s">
        <v>19</v>
      </c>
      <c r="F138" s="234" t="s">
        <v>833</v>
      </c>
      <c r="G138" s="231"/>
      <c r="H138" s="235">
        <v>19.309999999999999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202</v>
      </c>
      <c r="AU138" s="241" t="s">
        <v>78</v>
      </c>
      <c r="AV138" s="13" t="s">
        <v>80</v>
      </c>
      <c r="AW138" s="13" t="s">
        <v>32</v>
      </c>
      <c r="AX138" s="13" t="s">
        <v>71</v>
      </c>
      <c r="AY138" s="241" t="s">
        <v>187</v>
      </c>
    </row>
    <row r="139" s="14" customFormat="1">
      <c r="A139" s="14"/>
      <c r="B139" s="242"/>
      <c r="C139" s="243"/>
      <c r="D139" s="232" t="s">
        <v>202</v>
      </c>
      <c r="E139" s="244" t="s">
        <v>19</v>
      </c>
      <c r="F139" s="245" t="s">
        <v>320</v>
      </c>
      <c r="G139" s="243"/>
      <c r="H139" s="246">
        <v>19.309999999999999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202</v>
      </c>
      <c r="AU139" s="252" t="s">
        <v>78</v>
      </c>
      <c r="AV139" s="14" t="s">
        <v>91</v>
      </c>
      <c r="AW139" s="14" t="s">
        <v>32</v>
      </c>
      <c r="AX139" s="14" t="s">
        <v>71</v>
      </c>
      <c r="AY139" s="252" t="s">
        <v>187</v>
      </c>
    </row>
    <row r="140" s="15" customFormat="1">
      <c r="A140" s="15"/>
      <c r="B140" s="253"/>
      <c r="C140" s="254"/>
      <c r="D140" s="232" t="s">
        <v>202</v>
      </c>
      <c r="E140" s="255" t="s">
        <v>19</v>
      </c>
      <c r="F140" s="256" t="s">
        <v>205</v>
      </c>
      <c r="G140" s="254"/>
      <c r="H140" s="257">
        <v>131.63</v>
      </c>
      <c r="I140" s="258"/>
      <c r="J140" s="254"/>
      <c r="K140" s="254"/>
      <c r="L140" s="259"/>
      <c r="M140" s="260"/>
      <c r="N140" s="261"/>
      <c r="O140" s="261"/>
      <c r="P140" s="261"/>
      <c r="Q140" s="261"/>
      <c r="R140" s="261"/>
      <c r="S140" s="261"/>
      <c r="T140" s="262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3" t="s">
        <v>202</v>
      </c>
      <c r="AU140" s="263" t="s">
        <v>78</v>
      </c>
      <c r="AV140" s="15" t="s">
        <v>112</v>
      </c>
      <c r="AW140" s="15" t="s">
        <v>32</v>
      </c>
      <c r="AX140" s="15" t="s">
        <v>78</v>
      </c>
      <c r="AY140" s="263" t="s">
        <v>187</v>
      </c>
    </row>
    <row r="141" s="2" customFormat="1" ht="16.5" customHeight="1">
      <c r="A141" s="39"/>
      <c r="B141" s="40"/>
      <c r="C141" s="212" t="s">
        <v>291</v>
      </c>
      <c r="D141" s="212" t="s">
        <v>188</v>
      </c>
      <c r="E141" s="213" t="s">
        <v>322</v>
      </c>
      <c r="F141" s="214" t="s">
        <v>323</v>
      </c>
      <c r="G141" s="215" t="s">
        <v>303</v>
      </c>
      <c r="H141" s="216">
        <v>131.63</v>
      </c>
      <c r="I141" s="217"/>
      <c r="J141" s="218">
        <f>ROUND(I141*H141,2)</f>
        <v>0</v>
      </c>
      <c r="K141" s="214" t="s">
        <v>192</v>
      </c>
      <c r="L141" s="45"/>
      <c r="M141" s="219" t="s">
        <v>19</v>
      </c>
      <c r="N141" s="220" t="s">
        <v>42</v>
      </c>
      <c r="O141" s="85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3" t="s">
        <v>112</v>
      </c>
      <c r="AT141" s="223" t="s">
        <v>188</v>
      </c>
      <c r="AU141" s="223" t="s">
        <v>78</v>
      </c>
      <c r="AY141" s="18" t="s">
        <v>187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8" t="s">
        <v>78</v>
      </c>
      <c r="BK141" s="224">
        <f>ROUND(I141*H141,2)</f>
        <v>0</v>
      </c>
      <c r="BL141" s="18" t="s">
        <v>112</v>
      </c>
      <c r="BM141" s="223" t="s">
        <v>834</v>
      </c>
    </row>
    <row r="142" s="2" customFormat="1">
      <c r="A142" s="39"/>
      <c r="B142" s="40"/>
      <c r="C142" s="41"/>
      <c r="D142" s="225" t="s">
        <v>195</v>
      </c>
      <c r="E142" s="41"/>
      <c r="F142" s="226" t="s">
        <v>325</v>
      </c>
      <c r="G142" s="41"/>
      <c r="H142" s="41"/>
      <c r="I142" s="227"/>
      <c r="J142" s="41"/>
      <c r="K142" s="41"/>
      <c r="L142" s="45"/>
      <c r="M142" s="228"/>
      <c r="N142" s="229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195</v>
      </c>
      <c r="AU142" s="18" t="s">
        <v>78</v>
      </c>
    </row>
    <row r="143" s="13" customFormat="1">
      <c r="A143" s="13"/>
      <c r="B143" s="230"/>
      <c r="C143" s="231"/>
      <c r="D143" s="232" t="s">
        <v>202</v>
      </c>
      <c r="E143" s="233" t="s">
        <v>19</v>
      </c>
      <c r="F143" s="234" t="s">
        <v>835</v>
      </c>
      <c r="G143" s="231"/>
      <c r="H143" s="235">
        <v>131.63</v>
      </c>
      <c r="I143" s="236"/>
      <c r="J143" s="231"/>
      <c r="K143" s="231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202</v>
      </c>
      <c r="AU143" s="241" t="s">
        <v>78</v>
      </c>
      <c r="AV143" s="13" t="s">
        <v>80</v>
      </c>
      <c r="AW143" s="13" t="s">
        <v>32</v>
      </c>
      <c r="AX143" s="13" t="s">
        <v>71</v>
      </c>
      <c r="AY143" s="241" t="s">
        <v>187</v>
      </c>
    </row>
    <row r="144" s="15" customFormat="1">
      <c r="A144" s="15"/>
      <c r="B144" s="253"/>
      <c r="C144" s="254"/>
      <c r="D144" s="232" t="s">
        <v>202</v>
      </c>
      <c r="E144" s="255" t="s">
        <v>19</v>
      </c>
      <c r="F144" s="256" t="s">
        <v>205</v>
      </c>
      <c r="G144" s="254"/>
      <c r="H144" s="257">
        <v>131.63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3" t="s">
        <v>202</v>
      </c>
      <c r="AU144" s="263" t="s">
        <v>78</v>
      </c>
      <c r="AV144" s="15" t="s">
        <v>112</v>
      </c>
      <c r="AW144" s="15" t="s">
        <v>32</v>
      </c>
      <c r="AX144" s="15" t="s">
        <v>78</v>
      </c>
      <c r="AY144" s="263" t="s">
        <v>187</v>
      </c>
    </row>
    <row r="145" s="2" customFormat="1" ht="16.5" customHeight="1">
      <c r="A145" s="39"/>
      <c r="B145" s="40"/>
      <c r="C145" s="212" t="s">
        <v>300</v>
      </c>
      <c r="D145" s="212" t="s">
        <v>188</v>
      </c>
      <c r="E145" s="213" t="s">
        <v>606</v>
      </c>
      <c r="F145" s="214" t="s">
        <v>607</v>
      </c>
      <c r="G145" s="215" t="s">
        <v>362</v>
      </c>
      <c r="H145" s="216">
        <v>22</v>
      </c>
      <c r="I145" s="217"/>
      <c r="J145" s="218">
        <f>ROUND(I145*H145,2)</f>
        <v>0</v>
      </c>
      <c r="K145" s="214" t="s">
        <v>19</v>
      </c>
      <c r="L145" s="45"/>
      <c r="M145" s="219" t="s">
        <v>19</v>
      </c>
      <c r="N145" s="220" t="s">
        <v>42</v>
      </c>
      <c r="O145" s="85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3" t="s">
        <v>112</v>
      </c>
      <c r="AT145" s="223" t="s">
        <v>188</v>
      </c>
      <c r="AU145" s="223" t="s">
        <v>78</v>
      </c>
      <c r="AY145" s="18" t="s">
        <v>187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8" t="s">
        <v>78</v>
      </c>
      <c r="BK145" s="224">
        <f>ROUND(I145*H145,2)</f>
        <v>0</v>
      </c>
      <c r="BL145" s="18" t="s">
        <v>112</v>
      </c>
      <c r="BM145" s="223" t="s">
        <v>836</v>
      </c>
    </row>
    <row r="146" s="2" customFormat="1">
      <c r="A146" s="39"/>
      <c r="B146" s="40"/>
      <c r="C146" s="41"/>
      <c r="D146" s="232" t="s">
        <v>315</v>
      </c>
      <c r="E146" s="41"/>
      <c r="F146" s="274" t="s">
        <v>609</v>
      </c>
      <c r="G146" s="41"/>
      <c r="H146" s="41"/>
      <c r="I146" s="227"/>
      <c r="J146" s="41"/>
      <c r="K146" s="41"/>
      <c r="L146" s="45"/>
      <c r="M146" s="228"/>
      <c r="N146" s="229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315</v>
      </c>
      <c r="AU146" s="18" t="s">
        <v>78</v>
      </c>
    </row>
    <row r="147" s="13" customFormat="1">
      <c r="A147" s="13"/>
      <c r="B147" s="230"/>
      <c r="C147" s="231"/>
      <c r="D147" s="232" t="s">
        <v>202</v>
      </c>
      <c r="E147" s="233" t="s">
        <v>19</v>
      </c>
      <c r="F147" s="234" t="s">
        <v>321</v>
      </c>
      <c r="G147" s="231"/>
      <c r="H147" s="235">
        <v>22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202</v>
      </c>
      <c r="AU147" s="241" t="s">
        <v>78</v>
      </c>
      <c r="AV147" s="13" t="s">
        <v>80</v>
      </c>
      <c r="AW147" s="13" t="s">
        <v>32</v>
      </c>
      <c r="AX147" s="13" t="s">
        <v>71</v>
      </c>
      <c r="AY147" s="241" t="s">
        <v>187</v>
      </c>
    </row>
    <row r="148" s="14" customFormat="1">
      <c r="A148" s="14"/>
      <c r="B148" s="242"/>
      <c r="C148" s="243"/>
      <c r="D148" s="232" t="s">
        <v>202</v>
      </c>
      <c r="E148" s="244" t="s">
        <v>19</v>
      </c>
      <c r="F148" s="245" t="s">
        <v>837</v>
      </c>
      <c r="G148" s="243"/>
      <c r="H148" s="246">
        <v>22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202</v>
      </c>
      <c r="AU148" s="252" t="s">
        <v>78</v>
      </c>
      <c r="AV148" s="14" t="s">
        <v>91</v>
      </c>
      <c r="AW148" s="14" t="s">
        <v>32</v>
      </c>
      <c r="AX148" s="14" t="s">
        <v>71</v>
      </c>
      <c r="AY148" s="252" t="s">
        <v>187</v>
      </c>
    </row>
    <row r="149" s="15" customFormat="1">
      <c r="A149" s="15"/>
      <c r="B149" s="253"/>
      <c r="C149" s="254"/>
      <c r="D149" s="232" t="s">
        <v>202</v>
      </c>
      <c r="E149" s="255" t="s">
        <v>19</v>
      </c>
      <c r="F149" s="256" t="s">
        <v>205</v>
      </c>
      <c r="G149" s="254"/>
      <c r="H149" s="257">
        <v>22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3" t="s">
        <v>202</v>
      </c>
      <c r="AU149" s="263" t="s">
        <v>78</v>
      </c>
      <c r="AV149" s="15" t="s">
        <v>112</v>
      </c>
      <c r="AW149" s="15" t="s">
        <v>32</v>
      </c>
      <c r="AX149" s="15" t="s">
        <v>78</v>
      </c>
      <c r="AY149" s="263" t="s">
        <v>187</v>
      </c>
    </row>
    <row r="150" s="2" customFormat="1" ht="16.5" customHeight="1">
      <c r="A150" s="39"/>
      <c r="B150" s="40"/>
      <c r="C150" s="212" t="s">
        <v>306</v>
      </c>
      <c r="D150" s="212" t="s">
        <v>188</v>
      </c>
      <c r="E150" s="213" t="s">
        <v>328</v>
      </c>
      <c r="F150" s="214" t="s">
        <v>573</v>
      </c>
      <c r="G150" s="215" t="s">
        <v>330</v>
      </c>
      <c r="H150" s="216">
        <v>504</v>
      </c>
      <c r="I150" s="217"/>
      <c r="J150" s="218">
        <f>ROUND(I150*H150,2)</f>
        <v>0</v>
      </c>
      <c r="K150" s="214" t="s">
        <v>19</v>
      </c>
      <c r="L150" s="45"/>
      <c r="M150" s="219" t="s">
        <v>19</v>
      </c>
      <c r="N150" s="220" t="s">
        <v>42</v>
      </c>
      <c r="O150" s="85"/>
      <c r="P150" s="221">
        <f>O150*H150</f>
        <v>0</v>
      </c>
      <c r="Q150" s="221">
        <v>0.002</v>
      </c>
      <c r="R150" s="221">
        <f>Q150*H150</f>
        <v>1.008</v>
      </c>
      <c r="S150" s="221">
        <v>0</v>
      </c>
      <c r="T150" s="22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3" t="s">
        <v>112</v>
      </c>
      <c r="AT150" s="223" t="s">
        <v>188</v>
      </c>
      <c r="AU150" s="223" t="s">
        <v>78</v>
      </c>
      <c r="AY150" s="18" t="s">
        <v>187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8" t="s">
        <v>78</v>
      </c>
      <c r="BK150" s="224">
        <f>ROUND(I150*H150,2)</f>
        <v>0</v>
      </c>
      <c r="BL150" s="18" t="s">
        <v>112</v>
      </c>
      <c r="BM150" s="223" t="s">
        <v>838</v>
      </c>
    </row>
    <row r="151" s="13" customFormat="1">
      <c r="A151" s="13"/>
      <c r="B151" s="230"/>
      <c r="C151" s="231"/>
      <c r="D151" s="232" t="s">
        <v>202</v>
      </c>
      <c r="E151" s="233" t="s">
        <v>19</v>
      </c>
      <c r="F151" s="234" t="s">
        <v>839</v>
      </c>
      <c r="G151" s="231"/>
      <c r="H151" s="235">
        <v>504</v>
      </c>
      <c r="I151" s="236"/>
      <c r="J151" s="231"/>
      <c r="K151" s="231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202</v>
      </c>
      <c r="AU151" s="241" t="s">
        <v>78</v>
      </c>
      <c r="AV151" s="13" t="s">
        <v>80</v>
      </c>
      <c r="AW151" s="13" t="s">
        <v>32</v>
      </c>
      <c r="AX151" s="13" t="s">
        <v>71</v>
      </c>
      <c r="AY151" s="241" t="s">
        <v>187</v>
      </c>
    </row>
    <row r="152" s="15" customFormat="1">
      <c r="A152" s="15"/>
      <c r="B152" s="253"/>
      <c r="C152" s="254"/>
      <c r="D152" s="232" t="s">
        <v>202</v>
      </c>
      <c r="E152" s="255" t="s">
        <v>19</v>
      </c>
      <c r="F152" s="256" t="s">
        <v>205</v>
      </c>
      <c r="G152" s="254"/>
      <c r="H152" s="257">
        <v>504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3" t="s">
        <v>202</v>
      </c>
      <c r="AU152" s="263" t="s">
        <v>78</v>
      </c>
      <c r="AV152" s="15" t="s">
        <v>112</v>
      </c>
      <c r="AW152" s="15" t="s">
        <v>32</v>
      </c>
      <c r="AX152" s="15" t="s">
        <v>78</v>
      </c>
      <c r="AY152" s="263" t="s">
        <v>187</v>
      </c>
    </row>
    <row r="153" s="2" customFormat="1" ht="16.5" customHeight="1">
      <c r="A153" s="39"/>
      <c r="B153" s="40"/>
      <c r="C153" s="212" t="s">
        <v>7</v>
      </c>
      <c r="D153" s="212" t="s">
        <v>188</v>
      </c>
      <c r="E153" s="213" t="s">
        <v>335</v>
      </c>
      <c r="F153" s="214" t="s">
        <v>336</v>
      </c>
      <c r="G153" s="215" t="s">
        <v>330</v>
      </c>
      <c r="H153" s="216">
        <v>252</v>
      </c>
      <c r="I153" s="217"/>
      <c r="J153" s="218">
        <f>ROUND(I153*H153,2)</f>
        <v>0</v>
      </c>
      <c r="K153" s="214" t="s">
        <v>19</v>
      </c>
      <c r="L153" s="45"/>
      <c r="M153" s="219" t="s">
        <v>19</v>
      </c>
      <c r="N153" s="220" t="s">
        <v>42</v>
      </c>
      <c r="O153" s="85"/>
      <c r="P153" s="221">
        <f>O153*H153</f>
        <v>0</v>
      </c>
      <c r="Q153" s="221">
        <v>0.002</v>
      </c>
      <c r="R153" s="221">
        <f>Q153*H153</f>
        <v>0.504</v>
      </c>
      <c r="S153" s="221">
        <v>0</v>
      </c>
      <c r="T153" s="222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3" t="s">
        <v>112</v>
      </c>
      <c r="AT153" s="223" t="s">
        <v>188</v>
      </c>
      <c r="AU153" s="223" t="s">
        <v>78</v>
      </c>
      <c r="AY153" s="18" t="s">
        <v>187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8" t="s">
        <v>78</v>
      </c>
      <c r="BK153" s="224">
        <f>ROUND(I153*H153,2)</f>
        <v>0</v>
      </c>
      <c r="BL153" s="18" t="s">
        <v>112</v>
      </c>
      <c r="BM153" s="223" t="s">
        <v>840</v>
      </c>
    </row>
    <row r="154" s="13" customFormat="1">
      <c r="A154" s="13"/>
      <c r="B154" s="230"/>
      <c r="C154" s="231"/>
      <c r="D154" s="232" t="s">
        <v>202</v>
      </c>
      <c r="E154" s="233" t="s">
        <v>19</v>
      </c>
      <c r="F154" s="234" t="s">
        <v>841</v>
      </c>
      <c r="G154" s="231"/>
      <c r="H154" s="235">
        <v>252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202</v>
      </c>
      <c r="AU154" s="241" t="s">
        <v>78</v>
      </c>
      <c r="AV154" s="13" t="s">
        <v>80</v>
      </c>
      <c r="AW154" s="13" t="s">
        <v>32</v>
      </c>
      <c r="AX154" s="13" t="s">
        <v>71</v>
      </c>
      <c r="AY154" s="241" t="s">
        <v>187</v>
      </c>
    </row>
    <row r="155" s="15" customFormat="1">
      <c r="A155" s="15"/>
      <c r="B155" s="253"/>
      <c r="C155" s="254"/>
      <c r="D155" s="232" t="s">
        <v>202</v>
      </c>
      <c r="E155" s="255" t="s">
        <v>19</v>
      </c>
      <c r="F155" s="256" t="s">
        <v>205</v>
      </c>
      <c r="G155" s="254"/>
      <c r="H155" s="257">
        <v>252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3" t="s">
        <v>202</v>
      </c>
      <c r="AU155" s="263" t="s">
        <v>78</v>
      </c>
      <c r="AV155" s="15" t="s">
        <v>112</v>
      </c>
      <c r="AW155" s="15" t="s">
        <v>32</v>
      </c>
      <c r="AX155" s="15" t="s">
        <v>78</v>
      </c>
      <c r="AY155" s="263" t="s">
        <v>187</v>
      </c>
    </row>
    <row r="156" s="2" customFormat="1" ht="16.5" customHeight="1">
      <c r="A156" s="39"/>
      <c r="B156" s="40"/>
      <c r="C156" s="212" t="s">
        <v>321</v>
      </c>
      <c r="D156" s="212" t="s">
        <v>188</v>
      </c>
      <c r="E156" s="213" t="s">
        <v>341</v>
      </c>
      <c r="F156" s="214" t="s">
        <v>342</v>
      </c>
      <c r="G156" s="215" t="s">
        <v>330</v>
      </c>
      <c r="H156" s="216">
        <v>252</v>
      </c>
      <c r="I156" s="217"/>
      <c r="J156" s="218">
        <f>ROUND(I156*H156,2)</f>
        <v>0</v>
      </c>
      <c r="K156" s="214" t="s">
        <v>19</v>
      </c>
      <c r="L156" s="45"/>
      <c r="M156" s="219" t="s">
        <v>19</v>
      </c>
      <c r="N156" s="220" t="s">
        <v>42</v>
      </c>
      <c r="O156" s="85"/>
      <c r="P156" s="221">
        <f>O156*H156</f>
        <v>0</v>
      </c>
      <c r="Q156" s="221">
        <v>0.01</v>
      </c>
      <c r="R156" s="221">
        <f>Q156*H156</f>
        <v>2.52</v>
      </c>
      <c r="S156" s="221">
        <v>0</v>
      </c>
      <c r="T156" s="222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3" t="s">
        <v>112</v>
      </c>
      <c r="AT156" s="223" t="s">
        <v>188</v>
      </c>
      <c r="AU156" s="223" t="s">
        <v>78</v>
      </c>
      <c r="AY156" s="18" t="s">
        <v>187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8" t="s">
        <v>78</v>
      </c>
      <c r="BK156" s="224">
        <f>ROUND(I156*H156,2)</f>
        <v>0</v>
      </c>
      <c r="BL156" s="18" t="s">
        <v>112</v>
      </c>
      <c r="BM156" s="223" t="s">
        <v>842</v>
      </c>
    </row>
    <row r="157" s="2" customFormat="1">
      <c r="A157" s="39"/>
      <c r="B157" s="40"/>
      <c r="C157" s="41"/>
      <c r="D157" s="232" t="s">
        <v>315</v>
      </c>
      <c r="E157" s="41"/>
      <c r="F157" s="274" t="s">
        <v>344</v>
      </c>
      <c r="G157" s="41"/>
      <c r="H157" s="41"/>
      <c r="I157" s="227"/>
      <c r="J157" s="41"/>
      <c r="K157" s="41"/>
      <c r="L157" s="45"/>
      <c r="M157" s="228"/>
      <c r="N157" s="229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315</v>
      </c>
      <c r="AU157" s="18" t="s">
        <v>78</v>
      </c>
    </row>
    <row r="158" s="13" customFormat="1">
      <c r="A158" s="13"/>
      <c r="B158" s="230"/>
      <c r="C158" s="231"/>
      <c r="D158" s="232" t="s">
        <v>202</v>
      </c>
      <c r="E158" s="233" t="s">
        <v>19</v>
      </c>
      <c r="F158" s="234" t="s">
        <v>841</v>
      </c>
      <c r="G158" s="231"/>
      <c r="H158" s="235">
        <v>252</v>
      </c>
      <c r="I158" s="236"/>
      <c r="J158" s="231"/>
      <c r="K158" s="231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202</v>
      </c>
      <c r="AU158" s="241" t="s">
        <v>78</v>
      </c>
      <c r="AV158" s="13" t="s">
        <v>80</v>
      </c>
      <c r="AW158" s="13" t="s">
        <v>32</v>
      </c>
      <c r="AX158" s="13" t="s">
        <v>71</v>
      </c>
      <c r="AY158" s="241" t="s">
        <v>187</v>
      </c>
    </row>
    <row r="159" s="15" customFormat="1">
      <c r="A159" s="15"/>
      <c r="B159" s="253"/>
      <c r="C159" s="254"/>
      <c r="D159" s="232" t="s">
        <v>202</v>
      </c>
      <c r="E159" s="255" t="s">
        <v>19</v>
      </c>
      <c r="F159" s="256" t="s">
        <v>205</v>
      </c>
      <c r="G159" s="254"/>
      <c r="H159" s="257">
        <v>252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3" t="s">
        <v>202</v>
      </c>
      <c r="AU159" s="263" t="s">
        <v>78</v>
      </c>
      <c r="AV159" s="15" t="s">
        <v>112</v>
      </c>
      <c r="AW159" s="15" t="s">
        <v>32</v>
      </c>
      <c r="AX159" s="15" t="s">
        <v>78</v>
      </c>
      <c r="AY159" s="263" t="s">
        <v>187</v>
      </c>
    </row>
    <row r="160" s="2" customFormat="1" ht="16.5" customHeight="1">
      <c r="A160" s="39"/>
      <c r="B160" s="40"/>
      <c r="C160" s="212" t="s">
        <v>327</v>
      </c>
      <c r="D160" s="212" t="s">
        <v>188</v>
      </c>
      <c r="E160" s="213" t="s">
        <v>346</v>
      </c>
      <c r="F160" s="214" t="s">
        <v>347</v>
      </c>
      <c r="G160" s="215" t="s">
        <v>330</v>
      </c>
      <c r="H160" s="216">
        <v>4613</v>
      </c>
      <c r="I160" s="217"/>
      <c r="J160" s="218">
        <f>ROUND(I160*H160,2)</f>
        <v>0</v>
      </c>
      <c r="K160" s="214" t="s">
        <v>19</v>
      </c>
      <c r="L160" s="45"/>
      <c r="M160" s="219" t="s">
        <v>19</v>
      </c>
      <c r="N160" s="220" t="s">
        <v>42</v>
      </c>
      <c r="O160" s="85"/>
      <c r="P160" s="221">
        <f>O160*H160</f>
        <v>0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3" t="s">
        <v>112</v>
      </c>
      <c r="AT160" s="223" t="s">
        <v>188</v>
      </c>
      <c r="AU160" s="223" t="s">
        <v>78</v>
      </c>
      <c r="AY160" s="18" t="s">
        <v>187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8" t="s">
        <v>78</v>
      </c>
      <c r="BK160" s="224">
        <f>ROUND(I160*H160,2)</f>
        <v>0</v>
      </c>
      <c r="BL160" s="18" t="s">
        <v>112</v>
      </c>
      <c r="BM160" s="223" t="s">
        <v>843</v>
      </c>
    </row>
    <row r="161" s="13" customFormat="1">
      <c r="A161" s="13"/>
      <c r="B161" s="230"/>
      <c r="C161" s="231"/>
      <c r="D161" s="232" t="s">
        <v>202</v>
      </c>
      <c r="E161" s="233" t="s">
        <v>19</v>
      </c>
      <c r="F161" s="234" t="s">
        <v>844</v>
      </c>
      <c r="G161" s="231"/>
      <c r="H161" s="235">
        <v>4613</v>
      </c>
      <c r="I161" s="236"/>
      <c r="J161" s="231"/>
      <c r="K161" s="231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202</v>
      </c>
      <c r="AU161" s="241" t="s">
        <v>78</v>
      </c>
      <c r="AV161" s="13" t="s">
        <v>80</v>
      </c>
      <c r="AW161" s="13" t="s">
        <v>32</v>
      </c>
      <c r="AX161" s="13" t="s">
        <v>71</v>
      </c>
      <c r="AY161" s="241" t="s">
        <v>187</v>
      </c>
    </row>
    <row r="162" s="14" customFormat="1">
      <c r="A162" s="14"/>
      <c r="B162" s="242"/>
      <c r="C162" s="243"/>
      <c r="D162" s="232" t="s">
        <v>202</v>
      </c>
      <c r="E162" s="244" t="s">
        <v>19</v>
      </c>
      <c r="F162" s="245" t="s">
        <v>702</v>
      </c>
      <c r="G162" s="243"/>
      <c r="H162" s="246">
        <v>4613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202</v>
      </c>
      <c r="AU162" s="252" t="s">
        <v>78</v>
      </c>
      <c r="AV162" s="14" t="s">
        <v>91</v>
      </c>
      <c r="AW162" s="14" t="s">
        <v>32</v>
      </c>
      <c r="AX162" s="14" t="s">
        <v>71</v>
      </c>
      <c r="AY162" s="252" t="s">
        <v>187</v>
      </c>
    </row>
    <row r="163" s="15" customFormat="1">
      <c r="A163" s="15"/>
      <c r="B163" s="253"/>
      <c r="C163" s="254"/>
      <c r="D163" s="232" t="s">
        <v>202</v>
      </c>
      <c r="E163" s="255" t="s">
        <v>19</v>
      </c>
      <c r="F163" s="256" t="s">
        <v>205</v>
      </c>
      <c r="G163" s="254"/>
      <c r="H163" s="257">
        <v>4613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3" t="s">
        <v>202</v>
      </c>
      <c r="AU163" s="263" t="s">
        <v>78</v>
      </c>
      <c r="AV163" s="15" t="s">
        <v>112</v>
      </c>
      <c r="AW163" s="15" t="s">
        <v>32</v>
      </c>
      <c r="AX163" s="15" t="s">
        <v>78</v>
      </c>
      <c r="AY163" s="263" t="s">
        <v>187</v>
      </c>
    </row>
    <row r="164" s="2" customFormat="1" ht="16.5" customHeight="1">
      <c r="A164" s="39"/>
      <c r="B164" s="40"/>
      <c r="C164" s="264" t="s">
        <v>334</v>
      </c>
      <c r="D164" s="264" t="s">
        <v>244</v>
      </c>
      <c r="E164" s="265" t="s">
        <v>352</v>
      </c>
      <c r="F164" s="266" t="s">
        <v>353</v>
      </c>
      <c r="G164" s="267" t="s">
        <v>247</v>
      </c>
      <c r="H164" s="268">
        <v>503.11000000000001</v>
      </c>
      <c r="I164" s="269"/>
      <c r="J164" s="270">
        <f>ROUND(I164*H164,2)</f>
        <v>0</v>
      </c>
      <c r="K164" s="266" t="s">
        <v>19</v>
      </c>
      <c r="L164" s="271"/>
      <c r="M164" s="272" t="s">
        <v>19</v>
      </c>
      <c r="N164" s="273" t="s">
        <v>42</v>
      </c>
      <c r="O164" s="85"/>
      <c r="P164" s="221">
        <f>O164*H164</f>
        <v>0</v>
      </c>
      <c r="Q164" s="221">
        <v>0.001</v>
      </c>
      <c r="R164" s="221">
        <f>Q164*H164</f>
        <v>0.50311000000000006</v>
      </c>
      <c r="S164" s="221">
        <v>0</v>
      </c>
      <c r="T164" s="222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3" t="s">
        <v>234</v>
      </c>
      <c r="AT164" s="223" t="s">
        <v>244</v>
      </c>
      <c r="AU164" s="223" t="s">
        <v>78</v>
      </c>
      <c r="AY164" s="18" t="s">
        <v>187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8" t="s">
        <v>78</v>
      </c>
      <c r="BK164" s="224">
        <f>ROUND(I164*H164,2)</f>
        <v>0</v>
      </c>
      <c r="BL164" s="18" t="s">
        <v>112</v>
      </c>
      <c r="BM164" s="223" t="s">
        <v>845</v>
      </c>
    </row>
    <row r="165" s="13" customFormat="1">
      <c r="A165" s="13"/>
      <c r="B165" s="230"/>
      <c r="C165" s="231"/>
      <c r="D165" s="232" t="s">
        <v>202</v>
      </c>
      <c r="E165" s="233" t="s">
        <v>19</v>
      </c>
      <c r="F165" s="234" t="s">
        <v>846</v>
      </c>
      <c r="G165" s="231"/>
      <c r="H165" s="235">
        <v>42.840000000000003</v>
      </c>
      <c r="I165" s="236"/>
      <c r="J165" s="231"/>
      <c r="K165" s="231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202</v>
      </c>
      <c r="AU165" s="241" t="s">
        <v>78</v>
      </c>
      <c r="AV165" s="13" t="s">
        <v>80</v>
      </c>
      <c r="AW165" s="13" t="s">
        <v>32</v>
      </c>
      <c r="AX165" s="13" t="s">
        <v>71</v>
      </c>
      <c r="AY165" s="241" t="s">
        <v>187</v>
      </c>
    </row>
    <row r="166" s="14" customFormat="1">
      <c r="A166" s="14"/>
      <c r="B166" s="242"/>
      <c r="C166" s="243"/>
      <c r="D166" s="232" t="s">
        <v>202</v>
      </c>
      <c r="E166" s="244" t="s">
        <v>19</v>
      </c>
      <c r="F166" s="245" t="s">
        <v>705</v>
      </c>
      <c r="G166" s="243"/>
      <c r="H166" s="246">
        <v>42.840000000000003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202</v>
      </c>
      <c r="AU166" s="252" t="s">
        <v>78</v>
      </c>
      <c r="AV166" s="14" t="s">
        <v>91</v>
      </c>
      <c r="AW166" s="14" t="s">
        <v>32</v>
      </c>
      <c r="AX166" s="14" t="s">
        <v>71</v>
      </c>
      <c r="AY166" s="252" t="s">
        <v>187</v>
      </c>
    </row>
    <row r="167" s="13" customFormat="1">
      <c r="A167" s="13"/>
      <c r="B167" s="230"/>
      <c r="C167" s="231"/>
      <c r="D167" s="232" t="s">
        <v>202</v>
      </c>
      <c r="E167" s="233" t="s">
        <v>19</v>
      </c>
      <c r="F167" s="234" t="s">
        <v>847</v>
      </c>
      <c r="G167" s="231"/>
      <c r="H167" s="235">
        <v>363.72000000000003</v>
      </c>
      <c r="I167" s="236"/>
      <c r="J167" s="231"/>
      <c r="K167" s="231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202</v>
      </c>
      <c r="AU167" s="241" t="s">
        <v>78</v>
      </c>
      <c r="AV167" s="13" t="s">
        <v>80</v>
      </c>
      <c r="AW167" s="13" t="s">
        <v>32</v>
      </c>
      <c r="AX167" s="13" t="s">
        <v>71</v>
      </c>
      <c r="AY167" s="241" t="s">
        <v>187</v>
      </c>
    </row>
    <row r="168" s="14" customFormat="1">
      <c r="A168" s="14"/>
      <c r="B168" s="242"/>
      <c r="C168" s="243"/>
      <c r="D168" s="232" t="s">
        <v>202</v>
      </c>
      <c r="E168" s="244" t="s">
        <v>19</v>
      </c>
      <c r="F168" s="245" t="s">
        <v>707</v>
      </c>
      <c r="G168" s="243"/>
      <c r="H168" s="246">
        <v>363.72000000000003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202</v>
      </c>
      <c r="AU168" s="252" t="s">
        <v>78</v>
      </c>
      <c r="AV168" s="14" t="s">
        <v>91</v>
      </c>
      <c r="AW168" s="14" t="s">
        <v>32</v>
      </c>
      <c r="AX168" s="14" t="s">
        <v>71</v>
      </c>
      <c r="AY168" s="252" t="s">
        <v>187</v>
      </c>
    </row>
    <row r="169" s="13" customFormat="1">
      <c r="A169" s="13"/>
      <c r="B169" s="230"/>
      <c r="C169" s="231"/>
      <c r="D169" s="232" t="s">
        <v>202</v>
      </c>
      <c r="E169" s="233" t="s">
        <v>19</v>
      </c>
      <c r="F169" s="234" t="s">
        <v>848</v>
      </c>
      <c r="G169" s="231"/>
      <c r="H169" s="235">
        <v>96.549999999999997</v>
      </c>
      <c r="I169" s="236"/>
      <c r="J169" s="231"/>
      <c r="K169" s="231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202</v>
      </c>
      <c r="AU169" s="241" t="s">
        <v>78</v>
      </c>
      <c r="AV169" s="13" t="s">
        <v>80</v>
      </c>
      <c r="AW169" s="13" t="s">
        <v>32</v>
      </c>
      <c r="AX169" s="13" t="s">
        <v>71</v>
      </c>
      <c r="AY169" s="241" t="s">
        <v>187</v>
      </c>
    </row>
    <row r="170" s="14" customFormat="1">
      <c r="A170" s="14"/>
      <c r="B170" s="242"/>
      <c r="C170" s="243"/>
      <c r="D170" s="232" t="s">
        <v>202</v>
      </c>
      <c r="E170" s="244" t="s">
        <v>19</v>
      </c>
      <c r="F170" s="245" t="s">
        <v>358</v>
      </c>
      <c r="G170" s="243"/>
      <c r="H170" s="246">
        <v>96.549999999999997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202</v>
      </c>
      <c r="AU170" s="252" t="s">
        <v>78</v>
      </c>
      <c r="AV170" s="14" t="s">
        <v>91</v>
      </c>
      <c r="AW170" s="14" t="s">
        <v>32</v>
      </c>
      <c r="AX170" s="14" t="s">
        <v>71</v>
      </c>
      <c r="AY170" s="252" t="s">
        <v>187</v>
      </c>
    </row>
    <row r="171" s="15" customFormat="1">
      <c r="A171" s="15"/>
      <c r="B171" s="253"/>
      <c r="C171" s="254"/>
      <c r="D171" s="232" t="s">
        <v>202</v>
      </c>
      <c r="E171" s="255" t="s">
        <v>19</v>
      </c>
      <c r="F171" s="256" t="s">
        <v>205</v>
      </c>
      <c r="G171" s="254"/>
      <c r="H171" s="257">
        <v>503.11000000000001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3" t="s">
        <v>202</v>
      </c>
      <c r="AU171" s="263" t="s">
        <v>78</v>
      </c>
      <c r="AV171" s="15" t="s">
        <v>112</v>
      </c>
      <c r="AW171" s="15" t="s">
        <v>32</v>
      </c>
      <c r="AX171" s="15" t="s">
        <v>78</v>
      </c>
      <c r="AY171" s="263" t="s">
        <v>187</v>
      </c>
    </row>
    <row r="172" s="2" customFormat="1" ht="16.5" customHeight="1">
      <c r="A172" s="39"/>
      <c r="B172" s="40"/>
      <c r="C172" s="212" t="s">
        <v>340</v>
      </c>
      <c r="D172" s="212" t="s">
        <v>188</v>
      </c>
      <c r="E172" s="213" t="s">
        <v>366</v>
      </c>
      <c r="F172" s="214" t="s">
        <v>367</v>
      </c>
      <c r="G172" s="215" t="s">
        <v>330</v>
      </c>
      <c r="H172" s="216">
        <v>1931</v>
      </c>
      <c r="I172" s="217"/>
      <c r="J172" s="218">
        <f>ROUND(I172*H172,2)</f>
        <v>0</v>
      </c>
      <c r="K172" s="214" t="s">
        <v>19</v>
      </c>
      <c r="L172" s="45"/>
      <c r="M172" s="219" t="s">
        <v>19</v>
      </c>
      <c r="N172" s="220" t="s">
        <v>42</v>
      </c>
      <c r="O172" s="85"/>
      <c r="P172" s="221">
        <f>O172*H172</f>
        <v>0</v>
      </c>
      <c r="Q172" s="221">
        <v>0.002</v>
      </c>
      <c r="R172" s="221">
        <f>Q172*H172</f>
        <v>3.8620000000000001</v>
      </c>
      <c r="S172" s="221">
        <v>0</v>
      </c>
      <c r="T172" s="222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3" t="s">
        <v>112</v>
      </c>
      <c r="AT172" s="223" t="s">
        <v>188</v>
      </c>
      <c r="AU172" s="223" t="s">
        <v>78</v>
      </c>
      <c r="AY172" s="18" t="s">
        <v>187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8" t="s">
        <v>78</v>
      </c>
      <c r="BK172" s="224">
        <f>ROUND(I172*H172,2)</f>
        <v>0</v>
      </c>
      <c r="BL172" s="18" t="s">
        <v>112</v>
      </c>
      <c r="BM172" s="223" t="s">
        <v>849</v>
      </c>
    </row>
    <row r="173" s="2" customFormat="1">
      <c r="A173" s="39"/>
      <c r="B173" s="40"/>
      <c r="C173" s="41"/>
      <c r="D173" s="232" t="s">
        <v>315</v>
      </c>
      <c r="E173" s="41"/>
      <c r="F173" s="274" t="s">
        <v>369</v>
      </c>
      <c r="G173" s="41"/>
      <c r="H173" s="41"/>
      <c r="I173" s="227"/>
      <c r="J173" s="41"/>
      <c r="K173" s="41"/>
      <c r="L173" s="45"/>
      <c r="M173" s="228"/>
      <c r="N173" s="229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315</v>
      </c>
      <c r="AU173" s="18" t="s">
        <v>78</v>
      </c>
    </row>
    <row r="174" s="13" customFormat="1">
      <c r="A174" s="13"/>
      <c r="B174" s="230"/>
      <c r="C174" s="231"/>
      <c r="D174" s="232" t="s">
        <v>202</v>
      </c>
      <c r="E174" s="233" t="s">
        <v>19</v>
      </c>
      <c r="F174" s="234" t="s">
        <v>825</v>
      </c>
      <c r="G174" s="231"/>
      <c r="H174" s="235">
        <v>1931</v>
      </c>
      <c r="I174" s="236"/>
      <c r="J174" s="231"/>
      <c r="K174" s="231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202</v>
      </c>
      <c r="AU174" s="241" t="s">
        <v>78</v>
      </c>
      <c r="AV174" s="13" t="s">
        <v>80</v>
      </c>
      <c r="AW174" s="13" t="s">
        <v>32</v>
      </c>
      <c r="AX174" s="13" t="s">
        <v>71</v>
      </c>
      <c r="AY174" s="241" t="s">
        <v>187</v>
      </c>
    </row>
    <row r="175" s="14" customFormat="1">
      <c r="A175" s="14"/>
      <c r="B175" s="242"/>
      <c r="C175" s="243"/>
      <c r="D175" s="232" t="s">
        <v>202</v>
      </c>
      <c r="E175" s="244" t="s">
        <v>19</v>
      </c>
      <c r="F175" s="245" t="s">
        <v>710</v>
      </c>
      <c r="G175" s="243"/>
      <c r="H175" s="246">
        <v>1931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202</v>
      </c>
      <c r="AU175" s="252" t="s">
        <v>78</v>
      </c>
      <c r="AV175" s="14" t="s">
        <v>91</v>
      </c>
      <c r="AW175" s="14" t="s">
        <v>32</v>
      </c>
      <c r="AX175" s="14" t="s">
        <v>71</v>
      </c>
      <c r="AY175" s="252" t="s">
        <v>187</v>
      </c>
    </row>
    <row r="176" s="15" customFormat="1">
      <c r="A176" s="15"/>
      <c r="B176" s="253"/>
      <c r="C176" s="254"/>
      <c r="D176" s="232" t="s">
        <v>202</v>
      </c>
      <c r="E176" s="255" t="s">
        <v>19</v>
      </c>
      <c r="F176" s="256" t="s">
        <v>205</v>
      </c>
      <c r="G176" s="254"/>
      <c r="H176" s="257">
        <v>1931</v>
      </c>
      <c r="I176" s="258"/>
      <c r="J176" s="254"/>
      <c r="K176" s="254"/>
      <c r="L176" s="259"/>
      <c r="M176" s="260"/>
      <c r="N176" s="261"/>
      <c r="O176" s="261"/>
      <c r="P176" s="261"/>
      <c r="Q176" s="261"/>
      <c r="R176" s="261"/>
      <c r="S176" s="261"/>
      <c r="T176" s="262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3" t="s">
        <v>202</v>
      </c>
      <c r="AU176" s="263" t="s">
        <v>78</v>
      </c>
      <c r="AV176" s="15" t="s">
        <v>112</v>
      </c>
      <c r="AW176" s="15" t="s">
        <v>32</v>
      </c>
      <c r="AX176" s="15" t="s">
        <v>78</v>
      </c>
      <c r="AY176" s="263" t="s">
        <v>187</v>
      </c>
    </row>
    <row r="177" s="2" customFormat="1" ht="16.5" customHeight="1">
      <c r="A177" s="39"/>
      <c r="B177" s="40"/>
      <c r="C177" s="212" t="s">
        <v>345</v>
      </c>
      <c r="D177" s="212" t="s">
        <v>188</v>
      </c>
      <c r="E177" s="213" t="s">
        <v>371</v>
      </c>
      <c r="F177" s="214" t="s">
        <v>372</v>
      </c>
      <c r="G177" s="215" t="s">
        <v>330</v>
      </c>
      <c r="H177" s="216">
        <v>2682</v>
      </c>
      <c r="I177" s="217"/>
      <c r="J177" s="218">
        <f>ROUND(I177*H177,2)</f>
        <v>0</v>
      </c>
      <c r="K177" s="214" t="s">
        <v>19</v>
      </c>
      <c r="L177" s="45"/>
      <c r="M177" s="219" t="s">
        <v>19</v>
      </c>
      <c r="N177" s="220" t="s">
        <v>42</v>
      </c>
      <c r="O177" s="85"/>
      <c r="P177" s="221">
        <f>O177*H177</f>
        <v>0</v>
      </c>
      <c r="Q177" s="221">
        <v>0.002</v>
      </c>
      <c r="R177" s="221">
        <f>Q177*H177</f>
        <v>5.3639999999999999</v>
      </c>
      <c r="S177" s="221">
        <v>0</v>
      </c>
      <c r="T177" s="222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3" t="s">
        <v>112</v>
      </c>
      <c r="AT177" s="223" t="s">
        <v>188</v>
      </c>
      <c r="AU177" s="223" t="s">
        <v>78</v>
      </c>
      <c r="AY177" s="18" t="s">
        <v>187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8" t="s">
        <v>78</v>
      </c>
      <c r="BK177" s="224">
        <f>ROUND(I177*H177,2)</f>
        <v>0</v>
      </c>
      <c r="BL177" s="18" t="s">
        <v>112</v>
      </c>
      <c r="BM177" s="223" t="s">
        <v>850</v>
      </c>
    </row>
    <row r="178" s="2" customFormat="1">
      <c r="A178" s="39"/>
      <c r="B178" s="40"/>
      <c r="C178" s="41"/>
      <c r="D178" s="232" t="s">
        <v>315</v>
      </c>
      <c r="E178" s="41"/>
      <c r="F178" s="274" t="s">
        <v>374</v>
      </c>
      <c r="G178" s="41"/>
      <c r="H178" s="41"/>
      <c r="I178" s="227"/>
      <c r="J178" s="41"/>
      <c r="K178" s="41"/>
      <c r="L178" s="45"/>
      <c r="M178" s="228"/>
      <c r="N178" s="229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315</v>
      </c>
      <c r="AU178" s="18" t="s">
        <v>78</v>
      </c>
    </row>
    <row r="179" s="13" customFormat="1">
      <c r="A179" s="13"/>
      <c r="B179" s="230"/>
      <c r="C179" s="231"/>
      <c r="D179" s="232" t="s">
        <v>202</v>
      </c>
      <c r="E179" s="233" t="s">
        <v>19</v>
      </c>
      <c r="F179" s="234" t="s">
        <v>851</v>
      </c>
      <c r="G179" s="231"/>
      <c r="H179" s="235">
        <v>2682</v>
      </c>
      <c r="I179" s="236"/>
      <c r="J179" s="231"/>
      <c r="K179" s="231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202</v>
      </c>
      <c r="AU179" s="241" t="s">
        <v>78</v>
      </c>
      <c r="AV179" s="13" t="s">
        <v>80</v>
      </c>
      <c r="AW179" s="13" t="s">
        <v>32</v>
      </c>
      <c r="AX179" s="13" t="s">
        <v>71</v>
      </c>
      <c r="AY179" s="241" t="s">
        <v>187</v>
      </c>
    </row>
    <row r="180" s="14" customFormat="1">
      <c r="A180" s="14"/>
      <c r="B180" s="242"/>
      <c r="C180" s="243"/>
      <c r="D180" s="232" t="s">
        <v>202</v>
      </c>
      <c r="E180" s="244" t="s">
        <v>19</v>
      </c>
      <c r="F180" s="245" t="s">
        <v>713</v>
      </c>
      <c r="G180" s="243"/>
      <c r="H180" s="246">
        <v>2682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202</v>
      </c>
      <c r="AU180" s="252" t="s">
        <v>78</v>
      </c>
      <c r="AV180" s="14" t="s">
        <v>91</v>
      </c>
      <c r="AW180" s="14" t="s">
        <v>32</v>
      </c>
      <c r="AX180" s="14" t="s">
        <v>71</v>
      </c>
      <c r="AY180" s="252" t="s">
        <v>187</v>
      </c>
    </row>
    <row r="181" s="15" customFormat="1">
      <c r="A181" s="15"/>
      <c r="B181" s="253"/>
      <c r="C181" s="254"/>
      <c r="D181" s="232" t="s">
        <v>202</v>
      </c>
      <c r="E181" s="255" t="s">
        <v>19</v>
      </c>
      <c r="F181" s="256" t="s">
        <v>205</v>
      </c>
      <c r="G181" s="254"/>
      <c r="H181" s="257">
        <v>2682</v>
      </c>
      <c r="I181" s="258"/>
      <c r="J181" s="254"/>
      <c r="K181" s="254"/>
      <c r="L181" s="259"/>
      <c r="M181" s="260"/>
      <c r="N181" s="261"/>
      <c r="O181" s="261"/>
      <c r="P181" s="261"/>
      <c r="Q181" s="261"/>
      <c r="R181" s="261"/>
      <c r="S181" s="261"/>
      <c r="T181" s="262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3" t="s">
        <v>202</v>
      </c>
      <c r="AU181" s="263" t="s">
        <v>78</v>
      </c>
      <c r="AV181" s="15" t="s">
        <v>112</v>
      </c>
      <c r="AW181" s="15" t="s">
        <v>32</v>
      </c>
      <c r="AX181" s="15" t="s">
        <v>78</v>
      </c>
      <c r="AY181" s="263" t="s">
        <v>187</v>
      </c>
    </row>
    <row r="182" s="12" customFormat="1" ht="25.92" customHeight="1">
      <c r="A182" s="12"/>
      <c r="B182" s="198"/>
      <c r="C182" s="199"/>
      <c r="D182" s="200" t="s">
        <v>70</v>
      </c>
      <c r="E182" s="201" t="s">
        <v>80</v>
      </c>
      <c r="F182" s="201" t="s">
        <v>600</v>
      </c>
      <c r="G182" s="199"/>
      <c r="H182" s="199"/>
      <c r="I182" s="202"/>
      <c r="J182" s="203">
        <f>BK182</f>
        <v>0</v>
      </c>
      <c r="K182" s="199"/>
      <c r="L182" s="204"/>
      <c r="M182" s="205"/>
      <c r="N182" s="206"/>
      <c r="O182" s="206"/>
      <c r="P182" s="207">
        <f>SUM(P183:P189)</f>
        <v>0</v>
      </c>
      <c r="Q182" s="206"/>
      <c r="R182" s="207">
        <f>SUM(R183:R189)</f>
        <v>31.349999999999998</v>
      </c>
      <c r="S182" s="206"/>
      <c r="T182" s="208">
        <f>SUM(T183:T189)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9" t="s">
        <v>78</v>
      </c>
      <c r="AT182" s="210" t="s">
        <v>70</v>
      </c>
      <c r="AU182" s="210" t="s">
        <v>71</v>
      </c>
      <c r="AY182" s="209" t="s">
        <v>187</v>
      </c>
      <c r="BK182" s="211">
        <f>SUM(BK183:BK189)</f>
        <v>0</v>
      </c>
    </row>
    <row r="183" s="2" customFormat="1" ht="16.5" customHeight="1">
      <c r="A183" s="39"/>
      <c r="B183" s="40"/>
      <c r="C183" s="264" t="s">
        <v>351</v>
      </c>
      <c r="D183" s="264" t="s">
        <v>244</v>
      </c>
      <c r="E183" s="265" t="s">
        <v>378</v>
      </c>
      <c r="F183" s="266" t="s">
        <v>601</v>
      </c>
      <c r="G183" s="267" t="s">
        <v>380</v>
      </c>
      <c r="H183" s="268">
        <v>2090</v>
      </c>
      <c r="I183" s="269"/>
      <c r="J183" s="270">
        <f>ROUND(I183*H183,2)</f>
        <v>0</v>
      </c>
      <c r="K183" s="266" t="s">
        <v>19</v>
      </c>
      <c r="L183" s="271"/>
      <c r="M183" s="272" t="s">
        <v>19</v>
      </c>
      <c r="N183" s="273" t="s">
        <v>42</v>
      </c>
      <c r="O183" s="85"/>
      <c r="P183" s="221">
        <f>O183*H183</f>
        <v>0</v>
      </c>
      <c r="Q183" s="221">
        <v>0.014999999999999999</v>
      </c>
      <c r="R183" s="221">
        <f>Q183*H183</f>
        <v>31.349999999999998</v>
      </c>
      <c r="S183" s="221">
        <v>0</v>
      </c>
      <c r="T183" s="222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3" t="s">
        <v>234</v>
      </c>
      <c r="AT183" s="223" t="s">
        <v>244</v>
      </c>
      <c r="AU183" s="223" t="s">
        <v>78</v>
      </c>
      <c r="AY183" s="18" t="s">
        <v>187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8" t="s">
        <v>78</v>
      </c>
      <c r="BK183" s="224">
        <f>ROUND(I183*H183,2)</f>
        <v>0</v>
      </c>
      <c r="BL183" s="18" t="s">
        <v>112</v>
      </c>
      <c r="BM183" s="223" t="s">
        <v>852</v>
      </c>
    </row>
    <row r="184" s="2" customFormat="1">
      <c r="A184" s="39"/>
      <c r="B184" s="40"/>
      <c r="C184" s="41"/>
      <c r="D184" s="232" t="s">
        <v>315</v>
      </c>
      <c r="E184" s="41"/>
      <c r="F184" s="274" t="s">
        <v>853</v>
      </c>
      <c r="G184" s="41"/>
      <c r="H184" s="41"/>
      <c r="I184" s="227"/>
      <c r="J184" s="41"/>
      <c r="K184" s="41"/>
      <c r="L184" s="45"/>
      <c r="M184" s="228"/>
      <c r="N184" s="229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315</v>
      </c>
      <c r="AU184" s="18" t="s">
        <v>78</v>
      </c>
    </row>
    <row r="185" s="2" customFormat="1" ht="16.5" customHeight="1">
      <c r="A185" s="39"/>
      <c r="B185" s="40"/>
      <c r="C185" s="212" t="s">
        <v>359</v>
      </c>
      <c r="D185" s="212" t="s">
        <v>188</v>
      </c>
      <c r="E185" s="213" t="s">
        <v>611</v>
      </c>
      <c r="F185" s="214" t="s">
        <v>612</v>
      </c>
      <c r="G185" s="215" t="s">
        <v>362</v>
      </c>
      <c r="H185" s="216">
        <v>92</v>
      </c>
      <c r="I185" s="217"/>
      <c r="J185" s="218">
        <f>ROUND(I185*H185,2)</f>
        <v>0</v>
      </c>
      <c r="K185" s="214" t="s">
        <v>19</v>
      </c>
      <c r="L185" s="45"/>
      <c r="M185" s="219" t="s">
        <v>19</v>
      </c>
      <c r="N185" s="220" t="s">
        <v>42</v>
      </c>
      <c r="O185" s="85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3" t="s">
        <v>112</v>
      </c>
      <c r="AT185" s="223" t="s">
        <v>188</v>
      </c>
      <c r="AU185" s="223" t="s">
        <v>78</v>
      </c>
      <c r="AY185" s="18" t="s">
        <v>187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8" t="s">
        <v>78</v>
      </c>
      <c r="BK185" s="224">
        <f>ROUND(I185*H185,2)</f>
        <v>0</v>
      </c>
      <c r="BL185" s="18" t="s">
        <v>112</v>
      </c>
      <c r="BM185" s="223" t="s">
        <v>854</v>
      </c>
    </row>
    <row r="186" s="2" customFormat="1">
      <c r="A186" s="39"/>
      <c r="B186" s="40"/>
      <c r="C186" s="41"/>
      <c r="D186" s="232" t="s">
        <v>315</v>
      </c>
      <c r="E186" s="41"/>
      <c r="F186" s="274" t="s">
        <v>614</v>
      </c>
      <c r="G186" s="41"/>
      <c r="H186" s="41"/>
      <c r="I186" s="227"/>
      <c r="J186" s="41"/>
      <c r="K186" s="41"/>
      <c r="L186" s="45"/>
      <c r="M186" s="228"/>
      <c r="N186" s="229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315</v>
      </c>
      <c r="AU186" s="18" t="s">
        <v>78</v>
      </c>
    </row>
    <row r="187" s="13" customFormat="1">
      <c r="A187" s="13"/>
      <c r="B187" s="230"/>
      <c r="C187" s="231"/>
      <c r="D187" s="232" t="s">
        <v>202</v>
      </c>
      <c r="E187" s="233" t="s">
        <v>19</v>
      </c>
      <c r="F187" s="234" t="s">
        <v>855</v>
      </c>
      <c r="G187" s="231"/>
      <c r="H187" s="235">
        <v>92</v>
      </c>
      <c r="I187" s="236"/>
      <c r="J187" s="231"/>
      <c r="K187" s="231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202</v>
      </c>
      <c r="AU187" s="241" t="s">
        <v>78</v>
      </c>
      <c r="AV187" s="13" t="s">
        <v>80</v>
      </c>
      <c r="AW187" s="13" t="s">
        <v>32</v>
      </c>
      <c r="AX187" s="13" t="s">
        <v>71</v>
      </c>
      <c r="AY187" s="241" t="s">
        <v>187</v>
      </c>
    </row>
    <row r="188" s="14" customFormat="1">
      <c r="A188" s="14"/>
      <c r="B188" s="242"/>
      <c r="C188" s="243"/>
      <c r="D188" s="232" t="s">
        <v>202</v>
      </c>
      <c r="E188" s="244" t="s">
        <v>19</v>
      </c>
      <c r="F188" s="245" t="s">
        <v>615</v>
      </c>
      <c r="G188" s="243"/>
      <c r="H188" s="246">
        <v>92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202</v>
      </c>
      <c r="AU188" s="252" t="s">
        <v>78</v>
      </c>
      <c r="AV188" s="14" t="s">
        <v>91</v>
      </c>
      <c r="AW188" s="14" t="s">
        <v>32</v>
      </c>
      <c r="AX188" s="14" t="s">
        <v>71</v>
      </c>
      <c r="AY188" s="252" t="s">
        <v>187</v>
      </c>
    </row>
    <row r="189" s="15" customFormat="1">
      <c r="A189" s="15"/>
      <c r="B189" s="253"/>
      <c r="C189" s="254"/>
      <c r="D189" s="232" t="s">
        <v>202</v>
      </c>
      <c r="E189" s="255" t="s">
        <v>19</v>
      </c>
      <c r="F189" s="256" t="s">
        <v>205</v>
      </c>
      <c r="G189" s="254"/>
      <c r="H189" s="257">
        <v>92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3" t="s">
        <v>202</v>
      </c>
      <c r="AU189" s="263" t="s">
        <v>78</v>
      </c>
      <c r="AV189" s="15" t="s">
        <v>112</v>
      </c>
      <c r="AW189" s="15" t="s">
        <v>32</v>
      </c>
      <c r="AX189" s="15" t="s">
        <v>78</v>
      </c>
      <c r="AY189" s="263" t="s">
        <v>187</v>
      </c>
    </row>
    <row r="190" s="12" customFormat="1" ht="25.92" customHeight="1">
      <c r="A190" s="12"/>
      <c r="B190" s="198"/>
      <c r="C190" s="199"/>
      <c r="D190" s="200" t="s">
        <v>70</v>
      </c>
      <c r="E190" s="201" t="s">
        <v>383</v>
      </c>
      <c r="F190" s="201" t="s">
        <v>384</v>
      </c>
      <c r="G190" s="199"/>
      <c r="H190" s="199"/>
      <c r="I190" s="202"/>
      <c r="J190" s="203">
        <f>BK190</f>
        <v>0</v>
      </c>
      <c r="K190" s="199"/>
      <c r="L190" s="204"/>
      <c r="M190" s="205"/>
      <c r="N190" s="206"/>
      <c r="O190" s="206"/>
      <c r="P190" s="207">
        <f>P191+SUM(P192:P211)+P216</f>
        <v>0</v>
      </c>
      <c r="Q190" s="206"/>
      <c r="R190" s="207">
        <f>R191+SUM(R192:R211)+R216</f>
        <v>41.057000000000002</v>
      </c>
      <c r="S190" s="206"/>
      <c r="T190" s="208">
        <f>T191+SUM(T192:T211)+T216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9" t="s">
        <v>78</v>
      </c>
      <c r="AT190" s="210" t="s">
        <v>70</v>
      </c>
      <c r="AU190" s="210" t="s">
        <v>71</v>
      </c>
      <c r="AY190" s="209" t="s">
        <v>187</v>
      </c>
      <c r="BK190" s="211">
        <f>BK191+SUM(BK192:BK211)+BK216</f>
        <v>0</v>
      </c>
    </row>
    <row r="191" s="2" customFormat="1" ht="16.5" customHeight="1">
      <c r="A191" s="39"/>
      <c r="B191" s="40"/>
      <c r="C191" s="264" t="s">
        <v>365</v>
      </c>
      <c r="D191" s="264" t="s">
        <v>244</v>
      </c>
      <c r="E191" s="265" t="s">
        <v>719</v>
      </c>
      <c r="F191" s="266" t="s">
        <v>856</v>
      </c>
      <c r="G191" s="267" t="s">
        <v>330</v>
      </c>
      <c r="H191" s="268">
        <v>259</v>
      </c>
      <c r="I191" s="269"/>
      <c r="J191" s="270">
        <f>ROUND(I191*H191,2)</f>
        <v>0</v>
      </c>
      <c r="K191" s="266" t="s">
        <v>19</v>
      </c>
      <c r="L191" s="271"/>
      <c r="M191" s="272" t="s">
        <v>19</v>
      </c>
      <c r="N191" s="273" t="s">
        <v>42</v>
      </c>
      <c r="O191" s="85"/>
      <c r="P191" s="221">
        <f>O191*H191</f>
        <v>0</v>
      </c>
      <c r="Q191" s="221">
        <v>0.01</v>
      </c>
      <c r="R191" s="221">
        <f>Q191*H191</f>
        <v>2.5899999999999999</v>
      </c>
      <c r="S191" s="221">
        <v>0</v>
      </c>
      <c r="T191" s="222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3" t="s">
        <v>234</v>
      </c>
      <c r="AT191" s="223" t="s">
        <v>244</v>
      </c>
      <c r="AU191" s="223" t="s">
        <v>78</v>
      </c>
      <c r="AY191" s="18" t="s">
        <v>187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8" t="s">
        <v>78</v>
      </c>
      <c r="BK191" s="224">
        <f>ROUND(I191*H191,2)</f>
        <v>0</v>
      </c>
      <c r="BL191" s="18" t="s">
        <v>112</v>
      </c>
      <c r="BM191" s="223" t="s">
        <v>857</v>
      </c>
    </row>
    <row r="192" s="2" customFormat="1" ht="16.5" customHeight="1">
      <c r="A192" s="39"/>
      <c r="B192" s="40"/>
      <c r="C192" s="264" t="s">
        <v>370</v>
      </c>
      <c r="D192" s="264" t="s">
        <v>244</v>
      </c>
      <c r="E192" s="265" t="s">
        <v>728</v>
      </c>
      <c r="F192" s="266" t="s">
        <v>858</v>
      </c>
      <c r="G192" s="267" t="s">
        <v>330</v>
      </c>
      <c r="H192" s="268">
        <v>1302</v>
      </c>
      <c r="I192" s="269"/>
      <c r="J192" s="270">
        <f>ROUND(I192*H192,2)</f>
        <v>0</v>
      </c>
      <c r="K192" s="266" t="s">
        <v>19</v>
      </c>
      <c r="L192" s="271"/>
      <c r="M192" s="272" t="s">
        <v>19</v>
      </c>
      <c r="N192" s="273" t="s">
        <v>42</v>
      </c>
      <c r="O192" s="85"/>
      <c r="P192" s="221">
        <f>O192*H192</f>
        <v>0</v>
      </c>
      <c r="Q192" s="221">
        <v>0.01</v>
      </c>
      <c r="R192" s="221">
        <f>Q192*H192</f>
        <v>13.02</v>
      </c>
      <c r="S192" s="221">
        <v>0</v>
      </c>
      <c r="T192" s="222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3" t="s">
        <v>234</v>
      </c>
      <c r="AT192" s="223" t="s">
        <v>244</v>
      </c>
      <c r="AU192" s="223" t="s">
        <v>78</v>
      </c>
      <c r="AY192" s="18" t="s">
        <v>187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8" t="s">
        <v>78</v>
      </c>
      <c r="BK192" s="224">
        <f>ROUND(I192*H192,2)</f>
        <v>0</v>
      </c>
      <c r="BL192" s="18" t="s">
        <v>112</v>
      </c>
      <c r="BM192" s="223" t="s">
        <v>859</v>
      </c>
    </row>
    <row r="193" s="2" customFormat="1" ht="16.5" customHeight="1">
      <c r="A193" s="39"/>
      <c r="B193" s="40"/>
      <c r="C193" s="264" t="s">
        <v>377</v>
      </c>
      <c r="D193" s="264" t="s">
        <v>244</v>
      </c>
      <c r="E193" s="265" t="s">
        <v>731</v>
      </c>
      <c r="F193" s="266" t="s">
        <v>860</v>
      </c>
      <c r="G193" s="267" t="s">
        <v>330</v>
      </c>
      <c r="H193" s="268">
        <v>259</v>
      </c>
      <c r="I193" s="269"/>
      <c r="J193" s="270">
        <f>ROUND(I193*H193,2)</f>
        <v>0</v>
      </c>
      <c r="K193" s="266" t="s">
        <v>19</v>
      </c>
      <c r="L193" s="271"/>
      <c r="M193" s="272" t="s">
        <v>19</v>
      </c>
      <c r="N193" s="273" t="s">
        <v>42</v>
      </c>
      <c r="O193" s="85"/>
      <c r="P193" s="221">
        <f>O193*H193</f>
        <v>0</v>
      </c>
      <c r="Q193" s="221">
        <v>0.01</v>
      </c>
      <c r="R193" s="221">
        <f>Q193*H193</f>
        <v>2.5899999999999999</v>
      </c>
      <c r="S193" s="221">
        <v>0</v>
      </c>
      <c r="T193" s="222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3" t="s">
        <v>234</v>
      </c>
      <c r="AT193" s="223" t="s">
        <v>244</v>
      </c>
      <c r="AU193" s="223" t="s">
        <v>78</v>
      </c>
      <c r="AY193" s="18" t="s">
        <v>187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8" t="s">
        <v>78</v>
      </c>
      <c r="BK193" s="224">
        <f>ROUND(I193*H193,2)</f>
        <v>0</v>
      </c>
      <c r="BL193" s="18" t="s">
        <v>112</v>
      </c>
      <c r="BM193" s="223" t="s">
        <v>861</v>
      </c>
    </row>
    <row r="194" s="2" customFormat="1" ht="16.5" customHeight="1">
      <c r="A194" s="39"/>
      <c r="B194" s="40"/>
      <c r="C194" s="264" t="s">
        <v>385</v>
      </c>
      <c r="D194" s="264" t="s">
        <v>244</v>
      </c>
      <c r="E194" s="265" t="s">
        <v>734</v>
      </c>
      <c r="F194" s="266" t="s">
        <v>735</v>
      </c>
      <c r="G194" s="267" t="s">
        <v>330</v>
      </c>
      <c r="H194" s="268">
        <v>260</v>
      </c>
      <c r="I194" s="269"/>
      <c r="J194" s="270">
        <f>ROUND(I194*H194,2)</f>
        <v>0</v>
      </c>
      <c r="K194" s="266" t="s">
        <v>19</v>
      </c>
      <c r="L194" s="271"/>
      <c r="M194" s="272" t="s">
        <v>19</v>
      </c>
      <c r="N194" s="273" t="s">
        <v>42</v>
      </c>
      <c r="O194" s="85"/>
      <c r="P194" s="221">
        <f>O194*H194</f>
        <v>0</v>
      </c>
      <c r="Q194" s="221">
        <v>0.01</v>
      </c>
      <c r="R194" s="221">
        <f>Q194*H194</f>
        <v>2.6000000000000001</v>
      </c>
      <c r="S194" s="221">
        <v>0</v>
      </c>
      <c r="T194" s="222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3" t="s">
        <v>234</v>
      </c>
      <c r="AT194" s="223" t="s">
        <v>244</v>
      </c>
      <c r="AU194" s="223" t="s">
        <v>78</v>
      </c>
      <c r="AY194" s="18" t="s">
        <v>187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8" t="s">
        <v>78</v>
      </c>
      <c r="BK194" s="224">
        <f>ROUND(I194*H194,2)</f>
        <v>0</v>
      </c>
      <c r="BL194" s="18" t="s">
        <v>112</v>
      </c>
      <c r="BM194" s="223" t="s">
        <v>862</v>
      </c>
    </row>
    <row r="195" s="2" customFormat="1" ht="16.5" customHeight="1">
      <c r="A195" s="39"/>
      <c r="B195" s="40"/>
      <c r="C195" s="264" t="s">
        <v>389</v>
      </c>
      <c r="D195" s="264" t="s">
        <v>244</v>
      </c>
      <c r="E195" s="265" t="s">
        <v>737</v>
      </c>
      <c r="F195" s="266" t="s">
        <v>738</v>
      </c>
      <c r="G195" s="267" t="s">
        <v>330</v>
      </c>
      <c r="H195" s="268">
        <v>260</v>
      </c>
      <c r="I195" s="269"/>
      <c r="J195" s="270">
        <f>ROUND(I195*H195,2)</f>
        <v>0</v>
      </c>
      <c r="K195" s="266" t="s">
        <v>19</v>
      </c>
      <c r="L195" s="271"/>
      <c r="M195" s="272" t="s">
        <v>19</v>
      </c>
      <c r="N195" s="273" t="s">
        <v>42</v>
      </c>
      <c r="O195" s="85"/>
      <c r="P195" s="221">
        <f>O195*H195</f>
        <v>0</v>
      </c>
      <c r="Q195" s="221">
        <v>0.01</v>
      </c>
      <c r="R195" s="221">
        <f>Q195*H195</f>
        <v>2.6000000000000001</v>
      </c>
      <c r="S195" s="221">
        <v>0</v>
      </c>
      <c r="T195" s="222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3" t="s">
        <v>234</v>
      </c>
      <c r="AT195" s="223" t="s">
        <v>244</v>
      </c>
      <c r="AU195" s="223" t="s">
        <v>78</v>
      </c>
      <c r="AY195" s="18" t="s">
        <v>187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8" t="s">
        <v>78</v>
      </c>
      <c r="BK195" s="224">
        <f>ROUND(I195*H195,2)</f>
        <v>0</v>
      </c>
      <c r="BL195" s="18" t="s">
        <v>112</v>
      </c>
      <c r="BM195" s="223" t="s">
        <v>863</v>
      </c>
    </row>
    <row r="196" s="2" customFormat="1" ht="16.5" customHeight="1">
      <c r="A196" s="39"/>
      <c r="B196" s="40"/>
      <c r="C196" s="264" t="s">
        <v>393</v>
      </c>
      <c r="D196" s="264" t="s">
        <v>244</v>
      </c>
      <c r="E196" s="265" t="s">
        <v>740</v>
      </c>
      <c r="F196" s="266" t="s">
        <v>741</v>
      </c>
      <c r="G196" s="267" t="s">
        <v>330</v>
      </c>
      <c r="H196" s="268">
        <v>258</v>
      </c>
      <c r="I196" s="269"/>
      <c r="J196" s="270">
        <f>ROUND(I196*H196,2)</f>
        <v>0</v>
      </c>
      <c r="K196" s="266" t="s">
        <v>19</v>
      </c>
      <c r="L196" s="271"/>
      <c r="M196" s="272" t="s">
        <v>19</v>
      </c>
      <c r="N196" s="273" t="s">
        <v>42</v>
      </c>
      <c r="O196" s="85"/>
      <c r="P196" s="221">
        <f>O196*H196</f>
        <v>0</v>
      </c>
      <c r="Q196" s="221">
        <v>0.01</v>
      </c>
      <c r="R196" s="221">
        <f>Q196*H196</f>
        <v>2.5800000000000001</v>
      </c>
      <c r="S196" s="221">
        <v>0</v>
      </c>
      <c r="T196" s="222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3" t="s">
        <v>234</v>
      </c>
      <c r="AT196" s="223" t="s">
        <v>244</v>
      </c>
      <c r="AU196" s="223" t="s">
        <v>78</v>
      </c>
      <c r="AY196" s="18" t="s">
        <v>187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8" t="s">
        <v>78</v>
      </c>
      <c r="BK196" s="224">
        <f>ROUND(I196*H196,2)</f>
        <v>0</v>
      </c>
      <c r="BL196" s="18" t="s">
        <v>112</v>
      </c>
      <c r="BM196" s="223" t="s">
        <v>864</v>
      </c>
    </row>
    <row r="197" s="2" customFormat="1" ht="16.5" customHeight="1">
      <c r="A197" s="39"/>
      <c r="B197" s="40"/>
      <c r="C197" s="264" t="s">
        <v>397</v>
      </c>
      <c r="D197" s="264" t="s">
        <v>244</v>
      </c>
      <c r="E197" s="265" t="s">
        <v>865</v>
      </c>
      <c r="F197" s="266" t="s">
        <v>866</v>
      </c>
      <c r="G197" s="267" t="s">
        <v>330</v>
      </c>
      <c r="H197" s="268">
        <v>321</v>
      </c>
      <c r="I197" s="269"/>
      <c r="J197" s="270">
        <f>ROUND(I197*H197,2)</f>
        <v>0</v>
      </c>
      <c r="K197" s="266" t="s">
        <v>19</v>
      </c>
      <c r="L197" s="271"/>
      <c r="M197" s="272" t="s">
        <v>19</v>
      </c>
      <c r="N197" s="273" t="s">
        <v>42</v>
      </c>
      <c r="O197" s="85"/>
      <c r="P197" s="221">
        <f>O197*H197</f>
        <v>0</v>
      </c>
      <c r="Q197" s="221">
        <v>0.0070000000000000001</v>
      </c>
      <c r="R197" s="221">
        <f>Q197*H197</f>
        <v>2.2469999999999999</v>
      </c>
      <c r="S197" s="221">
        <v>0</v>
      </c>
      <c r="T197" s="222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3" t="s">
        <v>234</v>
      </c>
      <c r="AT197" s="223" t="s">
        <v>244</v>
      </c>
      <c r="AU197" s="223" t="s">
        <v>78</v>
      </c>
      <c r="AY197" s="18" t="s">
        <v>187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8" t="s">
        <v>78</v>
      </c>
      <c r="BK197" s="224">
        <f>ROUND(I197*H197,2)</f>
        <v>0</v>
      </c>
      <c r="BL197" s="18" t="s">
        <v>112</v>
      </c>
      <c r="BM197" s="223" t="s">
        <v>867</v>
      </c>
    </row>
    <row r="198" s="2" customFormat="1" ht="16.5" customHeight="1">
      <c r="A198" s="39"/>
      <c r="B198" s="40"/>
      <c r="C198" s="264" t="s">
        <v>401</v>
      </c>
      <c r="D198" s="264" t="s">
        <v>244</v>
      </c>
      <c r="E198" s="265" t="s">
        <v>429</v>
      </c>
      <c r="F198" s="266" t="s">
        <v>430</v>
      </c>
      <c r="G198" s="267" t="s">
        <v>330</v>
      </c>
      <c r="H198" s="268">
        <v>339</v>
      </c>
      <c r="I198" s="269"/>
      <c r="J198" s="270">
        <f>ROUND(I198*H198,2)</f>
        <v>0</v>
      </c>
      <c r="K198" s="266" t="s">
        <v>19</v>
      </c>
      <c r="L198" s="271"/>
      <c r="M198" s="272" t="s">
        <v>19</v>
      </c>
      <c r="N198" s="273" t="s">
        <v>42</v>
      </c>
      <c r="O198" s="85"/>
      <c r="P198" s="221">
        <f>O198*H198</f>
        <v>0</v>
      </c>
      <c r="Q198" s="221">
        <v>0.0070000000000000001</v>
      </c>
      <c r="R198" s="221">
        <f>Q198*H198</f>
        <v>2.3730000000000002</v>
      </c>
      <c r="S198" s="221">
        <v>0</v>
      </c>
      <c r="T198" s="222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3" t="s">
        <v>234</v>
      </c>
      <c r="AT198" s="223" t="s">
        <v>244</v>
      </c>
      <c r="AU198" s="223" t="s">
        <v>78</v>
      </c>
      <c r="AY198" s="18" t="s">
        <v>187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8" t="s">
        <v>78</v>
      </c>
      <c r="BK198" s="224">
        <f>ROUND(I198*H198,2)</f>
        <v>0</v>
      </c>
      <c r="BL198" s="18" t="s">
        <v>112</v>
      </c>
      <c r="BM198" s="223" t="s">
        <v>868</v>
      </c>
    </row>
    <row r="199" s="2" customFormat="1" ht="16.5" customHeight="1">
      <c r="A199" s="39"/>
      <c r="B199" s="40"/>
      <c r="C199" s="264" t="s">
        <v>405</v>
      </c>
      <c r="D199" s="264" t="s">
        <v>244</v>
      </c>
      <c r="E199" s="265" t="s">
        <v>433</v>
      </c>
      <c r="F199" s="266" t="s">
        <v>745</v>
      </c>
      <c r="G199" s="267" t="s">
        <v>330</v>
      </c>
      <c r="H199" s="268">
        <v>278</v>
      </c>
      <c r="I199" s="269"/>
      <c r="J199" s="270">
        <f>ROUND(I199*H199,2)</f>
        <v>0</v>
      </c>
      <c r="K199" s="266" t="s">
        <v>19</v>
      </c>
      <c r="L199" s="271"/>
      <c r="M199" s="272" t="s">
        <v>19</v>
      </c>
      <c r="N199" s="273" t="s">
        <v>42</v>
      </c>
      <c r="O199" s="85"/>
      <c r="P199" s="221">
        <f>O199*H199</f>
        <v>0</v>
      </c>
      <c r="Q199" s="221">
        <v>0.0070000000000000001</v>
      </c>
      <c r="R199" s="221">
        <f>Q199*H199</f>
        <v>1.946</v>
      </c>
      <c r="S199" s="221">
        <v>0</v>
      </c>
      <c r="T199" s="222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3" t="s">
        <v>234</v>
      </c>
      <c r="AT199" s="223" t="s">
        <v>244</v>
      </c>
      <c r="AU199" s="223" t="s">
        <v>78</v>
      </c>
      <c r="AY199" s="18" t="s">
        <v>187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8" t="s">
        <v>78</v>
      </c>
      <c r="BK199" s="224">
        <f>ROUND(I199*H199,2)</f>
        <v>0</v>
      </c>
      <c r="BL199" s="18" t="s">
        <v>112</v>
      </c>
      <c r="BM199" s="223" t="s">
        <v>869</v>
      </c>
    </row>
    <row r="200" s="2" customFormat="1" ht="16.5" customHeight="1">
      <c r="A200" s="39"/>
      <c r="B200" s="40"/>
      <c r="C200" s="264" t="s">
        <v>409</v>
      </c>
      <c r="D200" s="264" t="s">
        <v>244</v>
      </c>
      <c r="E200" s="265" t="s">
        <v>437</v>
      </c>
      <c r="F200" s="266" t="s">
        <v>870</v>
      </c>
      <c r="G200" s="267" t="s">
        <v>330</v>
      </c>
      <c r="H200" s="268">
        <v>300</v>
      </c>
      <c r="I200" s="269"/>
      <c r="J200" s="270">
        <f>ROUND(I200*H200,2)</f>
        <v>0</v>
      </c>
      <c r="K200" s="266" t="s">
        <v>19</v>
      </c>
      <c r="L200" s="271"/>
      <c r="M200" s="272" t="s">
        <v>19</v>
      </c>
      <c r="N200" s="273" t="s">
        <v>42</v>
      </c>
      <c r="O200" s="85"/>
      <c r="P200" s="221">
        <f>O200*H200</f>
        <v>0</v>
      </c>
      <c r="Q200" s="221">
        <v>0.0070000000000000001</v>
      </c>
      <c r="R200" s="221">
        <f>Q200*H200</f>
        <v>2.1000000000000001</v>
      </c>
      <c r="S200" s="221">
        <v>0</v>
      </c>
      <c r="T200" s="222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3" t="s">
        <v>234</v>
      </c>
      <c r="AT200" s="223" t="s">
        <v>244</v>
      </c>
      <c r="AU200" s="223" t="s">
        <v>78</v>
      </c>
      <c r="AY200" s="18" t="s">
        <v>187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8" t="s">
        <v>78</v>
      </c>
      <c r="BK200" s="224">
        <f>ROUND(I200*H200,2)</f>
        <v>0</v>
      </c>
      <c r="BL200" s="18" t="s">
        <v>112</v>
      </c>
      <c r="BM200" s="223" t="s">
        <v>871</v>
      </c>
    </row>
    <row r="201" s="2" customFormat="1" ht="16.5" customHeight="1">
      <c r="A201" s="39"/>
      <c r="B201" s="40"/>
      <c r="C201" s="264" t="s">
        <v>413</v>
      </c>
      <c r="D201" s="264" t="s">
        <v>244</v>
      </c>
      <c r="E201" s="265" t="s">
        <v>441</v>
      </c>
      <c r="F201" s="266" t="s">
        <v>581</v>
      </c>
      <c r="G201" s="267" t="s">
        <v>330</v>
      </c>
      <c r="H201" s="268">
        <v>377</v>
      </c>
      <c r="I201" s="269"/>
      <c r="J201" s="270">
        <f>ROUND(I201*H201,2)</f>
        <v>0</v>
      </c>
      <c r="K201" s="266" t="s">
        <v>19</v>
      </c>
      <c r="L201" s="271"/>
      <c r="M201" s="272" t="s">
        <v>19</v>
      </c>
      <c r="N201" s="273" t="s">
        <v>42</v>
      </c>
      <c r="O201" s="85"/>
      <c r="P201" s="221">
        <f>O201*H201</f>
        <v>0</v>
      </c>
      <c r="Q201" s="221">
        <v>0.0070000000000000001</v>
      </c>
      <c r="R201" s="221">
        <f>Q201*H201</f>
        <v>2.6390000000000002</v>
      </c>
      <c r="S201" s="221">
        <v>0</v>
      </c>
      <c r="T201" s="222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3" t="s">
        <v>234</v>
      </c>
      <c r="AT201" s="223" t="s">
        <v>244</v>
      </c>
      <c r="AU201" s="223" t="s">
        <v>78</v>
      </c>
      <c r="AY201" s="18" t="s">
        <v>187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8" t="s">
        <v>78</v>
      </c>
      <c r="BK201" s="224">
        <f>ROUND(I201*H201,2)</f>
        <v>0</v>
      </c>
      <c r="BL201" s="18" t="s">
        <v>112</v>
      </c>
      <c r="BM201" s="223" t="s">
        <v>872</v>
      </c>
    </row>
    <row r="202" s="2" customFormat="1" ht="16.5" customHeight="1">
      <c r="A202" s="39"/>
      <c r="B202" s="40"/>
      <c r="C202" s="264" t="s">
        <v>416</v>
      </c>
      <c r="D202" s="264" t="s">
        <v>244</v>
      </c>
      <c r="E202" s="265" t="s">
        <v>445</v>
      </c>
      <c r="F202" s="266" t="s">
        <v>584</v>
      </c>
      <c r="G202" s="267" t="s">
        <v>330</v>
      </c>
      <c r="H202" s="268">
        <v>316</v>
      </c>
      <c r="I202" s="269"/>
      <c r="J202" s="270">
        <f>ROUND(I202*H202,2)</f>
        <v>0</v>
      </c>
      <c r="K202" s="266" t="s">
        <v>19</v>
      </c>
      <c r="L202" s="271"/>
      <c r="M202" s="272" t="s">
        <v>19</v>
      </c>
      <c r="N202" s="273" t="s">
        <v>42</v>
      </c>
      <c r="O202" s="85"/>
      <c r="P202" s="221">
        <f>O202*H202</f>
        <v>0</v>
      </c>
      <c r="Q202" s="221">
        <v>0.0070000000000000001</v>
      </c>
      <c r="R202" s="221">
        <f>Q202*H202</f>
        <v>2.2120000000000002</v>
      </c>
      <c r="S202" s="221">
        <v>0</v>
      </c>
      <c r="T202" s="222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3" t="s">
        <v>234</v>
      </c>
      <c r="AT202" s="223" t="s">
        <v>244</v>
      </c>
      <c r="AU202" s="223" t="s">
        <v>78</v>
      </c>
      <c r="AY202" s="18" t="s">
        <v>187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8" t="s">
        <v>78</v>
      </c>
      <c r="BK202" s="224">
        <f>ROUND(I202*H202,2)</f>
        <v>0</v>
      </c>
      <c r="BL202" s="18" t="s">
        <v>112</v>
      </c>
      <c r="BM202" s="223" t="s">
        <v>873</v>
      </c>
    </row>
    <row r="203" s="2" customFormat="1" ht="16.5" customHeight="1">
      <c r="A203" s="39"/>
      <c r="B203" s="40"/>
      <c r="C203" s="264" t="s">
        <v>420</v>
      </c>
      <c r="D203" s="264" t="s">
        <v>244</v>
      </c>
      <c r="E203" s="265" t="s">
        <v>390</v>
      </c>
      <c r="F203" s="266" t="s">
        <v>874</v>
      </c>
      <c r="G203" s="267" t="s">
        <v>330</v>
      </c>
      <c r="H203" s="268">
        <v>10</v>
      </c>
      <c r="I203" s="269"/>
      <c r="J203" s="270">
        <f>ROUND(I203*H203,2)</f>
        <v>0</v>
      </c>
      <c r="K203" s="266" t="s">
        <v>19</v>
      </c>
      <c r="L203" s="271"/>
      <c r="M203" s="272" t="s">
        <v>19</v>
      </c>
      <c r="N203" s="273" t="s">
        <v>42</v>
      </c>
      <c r="O203" s="85"/>
      <c r="P203" s="221">
        <f>O203*H203</f>
        <v>0</v>
      </c>
      <c r="Q203" s="221">
        <v>0.014999999999999999</v>
      </c>
      <c r="R203" s="221">
        <f>Q203*H203</f>
        <v>0.14999999999999999</v>
      </c>
      <c r="S203" s="221">
        <v>0</v>
      </c>
      <c r="T203" s="222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3" t="s">
        <v>234</v>
      </c>
      <c r="AT203" s="223" t="s">
        <v>244</v>
      </c>
      <c r="AU203" s="223" t="s">
        <v>78</v>
      </c>
      <c r="AY203" s="18" t="s">
        <v>187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8" t="s">
        <v>78</v>
      </c>
      <c r="BK203" s="224">
        <f>ROUND(I203*H203,2)</f>
        <v>0</v>
      </c>
      <c r="BL203" s="18" t="s">
        <v>112</v>
      </c>
      <c r="BM203" s="223" t="s">
        <v>875</v>
      </c>
    </row>
    <row r="204" s="2" customFormat="1" ht="16.5" customHeight="1">
      <c r="A204" s="39"/>
      <c r="B204" s="40"/>
      <c r="C204" s="264" t="s">
        <v>424</v>
      </c>
      <c r="D204" s="264" t="s">
        <v>244</v>
      </c>
      <c r="E204" s="265" t="s">
        <v>876</v>
      </c>
      <c r="F204" s="266" t="s">
        <v>877</v>
      </c>
      <c r="G204" s="267" t="s">
        <v>330</v>
      </c>
      <c r="H204" s="268">
        <v>13</v>
      </c>
      <c r="I204" s="269"/>
      <c r="J204" s="270">
        <f>ROUND(I204*H204,2)</f>
        <v>0</v>
      </c>
      <c r="K204" s="266" t="s">
        <v>19</v>
      </c>
      <c r="L204" s="271"/>
      <c r="M204" s="272" t="s">
        <v>19</v>
      </c>
      <c r="N204" s="273" t="s">
        <v>42</v>
      </c>
      <c r="O204" s="85"/>
      <c r="P204" s="221">
        <f>O204*H204</f>
        <v>0</v>
      </c>
      <c r="Q204" s="221">
        <v>0.014999999999999999</v>
      </c>
      <c r="R204" s="221">
        <f>Q204*H204</f>
        <v>0.19500000000000001</v>
      </c>
      <c r="S204" s="221">
        <v>0</v>
      </c>
      <c r="T204" s="222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3" t="s">
        <v>234</v>
      </c>
      <c r="AT204" s="223" t="s">
        <v>244</v>
      </c>
      <c r="AU204" s="223" t="s">
        <v>78</v>
      </c>
      <c r="AY204" s="18" t="s">
        <v>187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8" t="s">
        <v>78</v>
      </c>
      <c r="BK204" s="224">
        <f>ROUND(I204*H204,2)</f>
        <v>0</v>
      </c>
      <c r="BL204" s="18" t="s">
        <v>112</v>
      </c>
      <c r="BM204" s="223" t="s">
        <v>878</v>
      </c>
    </row>
    <row r="205" s="2" customFormat="1" ht="16.5" customHeight="1">
      <c r="A205" s="39"/>
      <c r="B205" s="40"/>
      <c r="C205" s="264" t="s">
        <v>428</v>
      </c>
      <c r="D205" s="264" t="s">
        <v>244</v>
      </c>
      <c r="E205" s="265" t="s">
        <v>402</v>
      </c>
      <c r="F205" s="266" t="s">
        <v>879</v>
      </c>
      <c r="G205" s="267" t="s">
        <v>330</v>
      </c>
      <c r="H205" s="268">
        <v>20</v>
      </c>
      <c r="I205" s="269"/>
      <c r="J205" s="270">
        <f>ROUND(I205*H205,2)</f>
        <v>0</v>
      </c>
      <c r="K205" s="266" t="s">
        <v>19</v>
      </c>
      <c r="L205" s="271"/>
      <c r="M205" s="272" t="s">
        <v>19</v>
      </c>
      <c r="N205" s="273" t="s">
        <v>42</v>
      </c>
      <c r="O205" s="85"/>
      <c r="P205" s="221">
        <f>O205*H205</f>
        <v>0</v>
      </c>
      <c r="Q205" s="221">
        <v>0.014999999999999999</v>
      </c>
      <c r="R205" s="221">
        <f>Q205*H205</f>
        <v>0.29999999999999999</v>
      </c>
      <c r="S205" s="221">
        <v>0</v>
      </c>
      <c r="T205" s="222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3" t="s">
        <v>234</v>
      </c>
      <c r="AT205" s="223" t="s">
        <v>244</v>
      </c>
      <c r="AU205" s="223" t="s">
        <v>78</v>
      </c>
      <c r="AY205" s="18" t="s">
        <v>187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8" t="s">
        <v>78</v>
      </c>
      <c r="BK205" s="224">
        <f>ROUND(I205*H205,2)</f>
        <v>0</v>
      </c>
      <c r="BL205" s="18" t="s">
        <v>112</v>
      </c>
      <c r="BM205" s="223" t="s">
        <v>880</v>
      </c>
    </row>
    <row r="206" s="2" customFormat="1" ht="16.5" customHeight="1">
      <c r="A206" s="39"/>
      <c r="B206" s="40"/>
      <c r="C206" s="264" t="s">
        <v>432</v>
      </c>
      <c r="D206" s="264" t="s">
        <v>244</v>
      </c>
      <c r="E206" s="265" t="s">
        <v>406</v>
      </c>
      <c r="F206" s="266" t="s">
        <v>881</v>
      </c>
      <c r="G206" s="267" t="s">
        <v>330</v>
      </c>
      <c r="H206" s="268">
        <v>14</v>
      </c>
      <c r="I206" s="269"/>
      <c r="J206" s="270">
        <f>ROUND(I206*H206,2)</f>
        <v>0</v>
      </c>
      <c r="K206" s="266" t="s">
        <v>19</v>
      </c>
      <c r="L206" s="271"/>
      <c r="M206" s="272" t="s">
        <v>19</v>
      </c>
      <c r="N206" s="273" t="s">
        <v>42</v>
      </c>
      <c r="O206" s="85"/>
      <c r="P206" s="221">
        <f>O206*H206</f>
        <v>0</v>
      </c>
      <c r="Q206" s="221">
        <v>0.014999999999999999</v>
      </c>
      <c r="R206" s="221">
        <f>Q206*H206</f>
        <v>0.20999999999999999</v>
      </c>
      <c r="S206" s="221">
        <v>0</v>
      </c>
      <c r="T206" s="222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3" t="s">
        <v>234</v>
      </c>
      <c r="AT206" s="223" t="s">
        <v>244</v>
      </c>
      <c r="AU206" s="223" t="s">
        <v>78</v>
      </c>
      <c r="AY206" s="18" t="s">
        <v>187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8" t="s">
        <v>78</v>
      </c>
      <c r="BK206" s="224">
        <f>ROUND(I206*H206,2)</f>
        <v>0</v>
      </c>
      <c r="BL206" s="18" t="s">
        <v>112</v>
      </c>
      <c r="BM206" s="223" t="s">
        <v>882</v>
      </c>
    </row>
    <row r="207" s="2" customFormat="1" ht="16.5" customHeight="1">
      <c r="A207" s="39"/>
      <c r="B207" s="40"/>
      <c r="C207" s="264" t="s">
        <v>436</v>
      </c>
      <c r="D207" s="264" t="s">
        <v>244</v>
      </c>
      <c r="E207" s="265" t="s">
        <v>410</v>
      </c>
      <c r="F207" s="266" t="s">
        <v>883</v>
      </c>
      <c r="G207" s="267" t="s">
        <v>330</v>
      </c>
      <c r="H207" s="268">
        <v>5</v>
      </c>
      <c r="I207" s="269"/>
      <c r="J207" s="270">
        <f>ROUND(I207*H207,2)</f>
        <v>0</v>
      </c>
      <c r="K207" s="266" t="s">
        <v>19</v>
      </c>
      <c r="L207" s="271"/>
      <c r="M207" s="272" t="s">
        <v>19</v>
      </c>
      <c r="N207" s="273" t="s">
        <v>42</v>
      </c>
      <c r="O207" s="85"/>
      <c r="P207" s="221">
        <f>O207*H207</f>
        <v>0</v>
      </c>
      <c r="Q207" s="221">
        <v>0.014999999999999999</v>
      </c>
      <c r="R207" s="221">
        <f>Q207*H207</f>
        <v>0.074999999999999997</v>
      </c>
      <c r="S207" s="221">
        <v>0</v>
      </c>
      <c r="T207" s="222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3" t="s">
        <v>234</v>
      </c>
      <c r="AT207" s="223" t="s">
        <v>244</v>
      </c>
      <c r="AU207" s="223" t="s">
        <v>78</v>
      </c>
      <c r="AY207" s="18" t="s">
        <v>187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8" t="s">
        <v>78</v>
      </c>
      <c r="BK207" s="224">
        <f>ROUND(I207*H207,2)</f>
        <v>0</v>
      </c>
      <c r="BL207" s="18" t="s">
        <v>112</v>
      </c>
      <c r="BM207" s="223" t="s">
        <v>884</v>
      </c>
    </row>
    <row r="208" s="2" customFormat="1" ht="16.5" customHeight="1">
      <c r="A208" s="39"/>
      <c r="B208" s="40"/>
      <c r="C208" s="264" t="s">
        <v>440</v>
      </c>
      <c r="D208" s="264" t="s">
        <v>244</v>
      </c>
      <c r="E208" s="265" t="s">
        <v>366</v>
      </c>
      <c r="F208" s="266" t="s">
        <v>885</v>
      </c>
      <c r="G208" s="267" t="s">
        <v>330</v>
      </c>
      <c r="H208" s="268">
        <v>7</v>
      </c>
      <c r="I208" s="269"/>
      <c r="J208" s="270">
        <f>ROUND(I208*H208,2)</f>
        <v>0</v>
      </c>
      <c r="K208" s="266" t="s">
        <v>19</v>
      </c>
      <c r="L208" s="271"/>
      <c r="M208" s="272" t="s">
        <v>19</v>
      </c>
      <c r="N208" s="273" t="s">
        <v>42</v>
      </c>
      <c r="O208" s="85"/>
      <c r="P208" s="221">
        <f>O208*H208</f>
        <v>0</v>
      </c>
      <c r="Q208" s="221">
        <v>0.014999999999999999</v>
      </c>
      <c r="R208" s="221">
        <f>Q208*H208</f>
        <v>0.105</v>
      </c>
      <c r="S208" s="221">
        <v>0</v>
      </c>
      <c r="T208" s="222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3" t="s">
        <v>234</v>
      </c>
      <c r="AT208" s="223" t="s">
        <v>244</v>
      </c>
      <c r="AU208" s="223" t="s">
        <v>78</v>
      </c>
      <c r="AY208" s="18" t="s">
        <v>187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8" t="s">
        <v>78</v>
      </c>
      <c r="BK208" s="224">
        <f>ROUND(I208*H208,2)</f>
        <v>0</v>
      </c>
      <c r="BL208" s="18" t="s">
        <v>112</v>
      </c>
      <c r="BM208" s="223" t="s">
        <v>886</v>
      </c>
    </row>
    <row r="209" s="2" customFormat="1" ht="16.5" customHeight="1">
      <c r="A209" s="39"/>
      <c r="B209" s="40"/>
      <c r="C209" s="264" t="s">
        <v>444</v>
      </c>
      <c r="D209" s="264" t="s">
        <v>244</v>
      </c>
      <c r="E209" s="265" t="s">
        <v>421</v>
      </c>
      <c r="F209" s="266" t="s">
        <v>887</v>
      </c>
      <c r="G209" s="267" t="s">
        <v>330</v>
      </c>
      <c r="H209" s="268">
        <v>6</v>
      </c>
      <c r="I209" s="269"/>
      <c r="J209" s="270">
        <f>ROUND(I209*H209,2)</f>
        <v>0</v>
      </c>
      <c r="K209" s="266" t="s">
        <v>19</v>
      </c>
      <c r="L209" s="271"/>
      <c r="M209" s="272" t="s">
        <v>19</v>
      </c>
      <c r="N209" s="273" t="s">
        <v>42</v>
      </c>
      <c r="O209" s="85"/>
      <c r="P209" s="221">
        <f>O209*H209</f>
        <v>0</v>
      </c>
      <c r="Q209" s="221">
        <v>0.014999999999999999</v>
      </c>
      <c r="R209" s="221">
        <f>Q209*H209</f>
        <v>0.089999999999999997</v>
      </c>
      <c r="S209" s="221">
        <v>0</v>
      </c>
      <c r="T209" s="222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3" t="s">
        <v>234</v>
      </c>
      <c r="AT209" s="223" t="s">
        <v>244</v>
      </c>
      <c r="AU209" s="223" t="s">
        <v>78</v>
      </c>
      <c r="AY209" s="18" t="s">
        <v>187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8" t="s">
        <v>78</v>
      </c>
      <c r="BK209" s="224">
        <f>ROUND(I209*H209,2)</f>
        <v>0</v>
      </c>
      <c r="BL209" s="18" t="s">
        <v>112</v>
      </c>
      <c r="BM209" s="223" t="s">
        <v>888</v>
      </c>
    </row>
    <row r="210" s="2" customFormat="1" ht="16.5" customHeight="1">
      <c r="A210" s="39"/>
      <c r="B210" s="40"/>
      <c r="C210" s="264" t="s">
        <v>448</v>
      </c>
      <c r="D210" s="264" t="s">
        <v>244</v>
      </c>
      <c r="E210" s="265" t="s">
        <v>417</v>
      </c>
      <c r="F210" s="266" t="s">
        <v>889</v>
      </c>
      <c r="G210" s="267" t="s">
        <v>330</v>
      </c>
      <c r="H210" s="268">
        <v>9</v>
      </c>
      <c r="I210" s="269"/>
      <c r="J210" s="270">
        <f>ROUND(I210*H210,2)</f>
        <v>0</v>
      </c>
      <c r="K210" s="266" t="s">
        <v>19</v>
      </c>
      <c r="L210" s="271"/>
      <c r="M210" s="272" t="s">
        <v>19</v>
      </c>
      <c r="N210" s="273" t="s">
        <v>42</v>
      </c>
      <c r="O210" s="85"/>
      <c r="P210" s="221">
        <f>O210*H210</f>
        <v>0</v>
      </c>
      <c r="Q210" s="221">
        <v>0.014999999999999999</v>
      </c>
      <c r="R210" s="221">
        <f>Q210*H210</f>
        <v>0.13500000000000001</v>
      </c>
      <c r="S210" s="221">
        <v>0</v>
      </c>
      <c r="T210" s="222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3" t="s">
        <v>234</v>
      </c>
      <c r="AT210" s="223" t="s">
        <v>244</v>
      </c>
      <c r="AU210" s="223" t="s">
        <v>78</v>
      </c>
      <c r="AY210" s="18" t="s">
        <v>187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8" t="s">
        <v>78</v>
      </c>
      <c r="BK210" s="224">
        <f>ROUND(I210*H210,2)</f>
        <v>0</v>
      </c>
      <c r="BL210" s="18" t="s">
        <v>112</v>
      </c>
      <c r="BM210" s="223" t="s">
        <v>890</v>
      </c>
    </row>
    <row r="211" s="12" customFormat="1" ht="22.8" customHeight="1">
      <c r="A211" s="12"/>
      <c r="B211" s="198"/>
      <c r="C211" s="199"/>
      <c r="D211" s="200" t="s">
        <v>70</v>
      </c>
      <c r="E211" s="275" t="s">
        <v>452</v>
      </c>
      <c r="F211" s="275" t="s">
        <v>453</v>
      </c>
      <c r="G211" s="199"/>
      <c r="H211" s="199"/>
      <c r="I211" s="202"/>
      <c r="J211" s="276">
        <f>BK211</f>
        <v>0</v>
      </c>
      <c r="K211" s="199"/>
      <c r="L211" s="204"/>
      <c r="M211" s="205"/>
      <c r="N211" s="206"/>
      <c r="O211" s="206"/>
      <c r="P211" s="207">
        <f>SUM(P212:P215)</f>
        <v>0</v>
      </c>
      <c r="Q211" s="206"/>
      <c r="R211" s="207">
        <f>SUM(R212:R215)</f>
        <v>0.29999999999999999</v>
      </c>
      <c r="S211" s="206"/>
      <c r="T211" s="208">
        <f>SUM(T212:T215)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9" t="s">
        <v>78</v>
      </c>
      <c r="AT211" s="210" t="s">
        <v>70</v>
      </c>
      <c r="AU211" s="210" t="s">
        <v>78</v>
      </c>
      <c r="AY211" s="209" t="s">
        <v>187</v>
      </c>
      <c r="BK211" s="211">
        <f>SUM(BK212:BK215)</f>
        <v>0</v>
      </c>
    </row>
    <row r="212" s="2" customFormat="1" ht="16.5" customHeight="1">
      <c r="A212" s="39"/>
      <c r="B212" s="40"/>
      <c r="C212" s="212" t="s">
        <v>454</v>
      </c>
      <c r="D212" s="212" t="s">
        <v>188</v>
      </c>
      <c r="E212" s="213" t="s">
        <v>455</v>
      </c>
      <c r="F212" s="214" t="s">
        <v>456</v>
      </c>
      <c r="G212" s="215" t="s">
        <v>362</v>
      </c>
      <c r="H212" s="216">
        <v>30</v>
      </c>
      <c r="I212" s="217"/>
      <c r="J212" s="218">
        <f>ROUND(I212*H212,2)</f>
        <v>0</v>
      </c>
      <c r="K212" s="214" t="s">
        <v>19</v>
      </c>
      <c r="L212" s="45"/>
      <c r="M212" s="219" t="s">
        <v>19</v>
      </c>
      <c r="N212" s="220" t="s">
        <v>42</v>
      </c>
      <c r="O212" s="85"/>
      <c r="P212" s="221">
        <f>O212*H212</f>
        <v>0</v>
      </c>
      <c r="Q212" s="221">
        <v>0.01</v>
      </c>
      <c r="R212" s="221">
        <f>Q212*H212</f>
        <v>0.29999999999999999</v>
      </c>
      <c r="S212" s="221">
        <v>0</v>
      </c>
      <c r="T212" s="222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3" t="s">
        <v>112</v>
      </c>
      <c r="AT212" s="223" t="s">
        <v>188</v>
      </c>
      <c r="AU212" s="223" t="s">
        <v>80</v>
      </c>
      <c r="AY212" s="18" t="s">
        <v>187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8" t="s">
        <v>78</v>
      </c>
      <c r="BK212" s="224">
        <f>ROUND(I212*H212,2)</f>
        <v>0</v>
      </c>
      <c r="BL212" s="18" t="s">
        <v>112</v>
      </c>
      <c r="BM212" s="223" t="s">
        <v>891</v>
      </c>
    </row>
    <row r="213" s="2" customFormat="1">
      <c r="A213" s="39"/>
      <c r="B213" s="40"/>
      <c r="C213" s="41"/>
      <c r="D213" s="232" t="s">
        <v>315</v>
      </c>
      <c r="E213" s="41"/>
      <c r="F213" s="274" t="s">
        <v>758</v>
      </c>
      <c r="G213" s="41"/>
      <c r="H213" s="41"/>
      <c r="I213" s="227"/>
      <c r="J213" s="41"/>
      <c r="K213" s="41"/>
      <c r="L213" s="45"/>
      <c r="M213" s="228"/>
      <c r="N213" s="229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315</v>
      </c>
      <c r="AU213" s="18" t="s">
        <v>80</v>
      </c>
    </row>
    <row r="214" s="13" customFormat="1">
      <c r="A214" s="13"/>
      <c r="B214" s="230"/>
      <c r="C214" s="231"/>
      <c r="D214" s="232" t="s">
        <v>202</v>
      </c>
      <c r="E214" s="233" t="s">
        <v>19</v>
      </c>
      <c r="F214" s="234" t="s">
        <v>370</v>
      </c>
      <c r="G214" s="231"/>
      <c r="H214" s="235">
        <v>30</v>
      </c>
      <c r="I214" s="236"/>
      <c r="J214" s="231"/>
      <c r="K214" s="231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202</v>
      </c>
      <c r="AU214" s="241" t="s">
        <v>80</v>
      </c>
      <c r="AV214" s="13" t="s">
        <v>80</v>
      </c>
      <c r="AW214" s="13" t="s">
        <v>32</v>
      </c>
      <c r="AX214" s="13" t="s">
        <v>71</v>
      </c>
      <c r="AY214" s="241" t="s">
        <v>187</v>
      </c>
    </row>
    <row r="215" s="15" customFormat="1">
      <c r="A215" s="15"/>
      <c r="B215" s="253"/>
      <c r="C215" s="254"/>
      <c r="D215" s="232" t="s">
        <v>202</v>
      </c>
      <c r="E215" s="255" t="s">
        <v>19</v>
      </c>
      <c r="F215" s="256" t="s">
        <v>205</v>
      </c>
      <c r="G215" s="254"/>
      <c r="H215" s="257">
        <v>30</v>
      </c>
      <c r="I215" s="258"/>
      <c r="J215" s="254"/>
      <c r="K215" s="254"/>
      <c r="L215" s="259"/>
      <c r="M215" s="260"/>
      <c r="N215" s="261"/>
      <c r="O215" s="261"/>
      <c r="P215" s="261"/>
      <c r="Q215" s="261"/>
      <c r="R215" s="261"/>
      <c r="S215" s="261"/>
      <c r="T215" s="262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3" t="s">
        <v>202</v>
      </c>
      <c r="AU215" s="263" t="s">
        <v>80</v>
      </c>
      <c r="AV215" s="15" t="s">
        <v>112</v>
      </c>
      <c r="AW215" s="15" t="s">
        <v>32</v>
      </c>
      <c r="AX215" s="15" t="s">
        <v>78</v>
      </c>
      <c r="AY215" s="263" t="s">
        <v>187</v>
      </c>
    </row>
    <row r="216" s="12" customFormat="1" ht="22.8" customHeight="1">
      <c r="A216" s="12"/>
      <c r="B216" s="198"/>
      <c r="C216" s="199"/>
      <c r="D216" s="200" t="s">
        <v>70</v>
      </c>
      <c r="E216" s="275" t="s">
        <v>459</v>
      </c>
      <c r="F216" s="275" t="s">
        <v>460</v>
      </c>
      <c r="G216" s="199"/>
      <c r="H216" s="199"/>
      <c r="I216" s="202"/>
      <c r="J216" s="276">
        <f>BK216</f>
        <v>0</v>
      </c>
      <c r="K216" s="199"/>
      <c r="L216" s="204"/>
      <c r="M216" s="205"/>
      <c r="N216" s="206"/>
      <c r="O216" s="206"/>
      <c r="P216" s="207">
        <f>SUM(P217:P218)</f>
        <v>0</v>
      </c>
      <c r="Q216" s="206"/>
      <c r="R216" s="207">
        <f>SUM(R217:R218)</f>
        <v>0</v>
      </c>
      <c r="S216" s="206"/>
      <c r="T216" s="208">
        <f>SUM(T217:T218)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9" t="s">
        <v>78</v>
      </c>
      <c r="AT216" s="210" t="s">
        <v>70</v>
      </c>
      <c r="AU216" s="210" t="s">
        <v>78</v>
      </c>
      <c r="AY216" s="209" t="s">
        <v>187</v>
      </c>
      <c r="BK216" s="211">
        <f>SUM(BK217:BK218)</f>
        <v>0</v>
      </c>
    </row>
    <row r="217" s="2" customFormat="1" ht="16.5" customHeight="1">
      <c r="A217" s="39"/>
      <c r="B217" s="40"/>
      <c r="C217" s="212" t="s">
        <v>461</v>
      </c>
      <c r="D217" s="212" t="s">
        <v>188</v>
      </c>
      <c r="E217" s="213" t="s">
        <v>462</v>
      </c>
      <c r="F217" s="214" t="s">
        <v>463</v>
      </c>
      <c r="G217" s="215" t="s">
        <v>464</v>
      </c>
      <c r="H217" s="216">
        <v>178.71600000000001</v>
      </c>
      <c r="I217" s="217"/>
      <c r="J217" s="218">
        <f>ROUND(I217*H217,2)</f>
        <v>0</v>
      </c>
      <c r="K217" s="214" t="s">
        <v>192</v>
      </c>
      <c r="L217" s="45"/>
      <c r="M217" s="219" t="s">
        <v>19</v>
      </c>
      <c r="N217" s="220" t="s">
        <v>42</v>
      </c>
      <c r="O217" s="85"/>
      <c r="P217" s="221">
        <f>O217*H217</f>
        <v>0</v>
      </c>
      <c r="Q217" s="221">
        <v>0</v>
      </c>
      <c r="R217" s="221">
        <f>Q217*H217</f>
        <v>0</v>
      </c>
      <c r="S217" s="221">
        <v>0</v>
      </c>
      <c r="T217" s="222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3" t="s">
        <v>112</v>
      </c>
      <c r="AT217" s="223" t="s">
        <v>188</v>
      </c>
      <c r="AU217" s="223" t="s">
        <v>80</v>
      </c>
      <c r="AY217" s="18" t="s">
        <v>187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8" t="s">
        <v>78</v>
      </c>
      <c r="BK217" s="224">
        <f>ROUND(I217*H217,2)</f>
        <v>0</v>
      </c>
      <c r="BL217" s="18" t="s">
        <v>112</v>
      </c>
      <c r="BM217" s="223" t="s">
        <v>892</v>
      </c>
    </row>
    <row r="218" s="2" customFormat="1">
      <c r="A218" s="39"/>
      <c r="B218" s="40"/>
      <c r="C218" s="41"/>
      <c r="D218" s="225" t="s">
        <v>195</v>
      </c>
      <c r="E218" s="41"/>
      <c r="F218" s="226" t="s">
        <v>466</v>
      </c>
      <c r="G218" s="41"/>
      <c r="H218" s="41"/>
      <c r="I218" s="227"/>
      <c r="J218" s="41"/>
      <c r="K218" s="41"/>
      <c r="L218" s="45"/>
      <c r="M218" s="277"/>
      <c r="N218" s="278"/>
      <c r="O218" s="279"/>
      <c r="P218" s="279"/>
      <c r="Q218" s="279"/>
      <c r="R218" s="279"/>
      <c r="S218" s="279"/>
      <c r="T218" s="280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195</v>
      </c>
      <c r="AU218" s="18" t="s">
        <v>80</v>
      </c>
    </row>
    <row r="219" s="2" customFormat="1" ht="6.96" customHeight="1">
      <c r="A219" s="39"/>
      <c r="B219" s="60"/>
      <c r="C219" s="61"/>
      <c r="D219" s="61"/>
      <c r="E219" s="61"/>
      <c r="F219" s="61"/>
      <c r="G219" s="61"/>
      <c r="H219" s="61"/>
      <c r="I219" s="61"/>
      <c r="J219" s="61"/>
      <c r="K219" s="61"/>
      <c r="L219" s="45"/>
      <c r="M219" s="39"/>
      <c r="O219" s="39"/>
      <c r="P219" s="39"/>
      <c r="Q219" s="39"/>
      <c r="R219" s="39"/>
      <c r="S219" s="39"/>
      <c r="T219" s="39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</row>
  </sheetData>
  <sheetProtection sheet="1" autoFilter="0" formatColumns="0" formatRows="0" objects="1" scenarios="1" spinCount="100000" saltValue="2GegLcsI7FJEhkyN/B7JVTMNkPg+4SCg4LIBYM+kd9ksV9HHm0PGfFdrH9CG4227SRDq+1iWdesNP/FiAeds9w==" hashValue="BE3C3w5JWNHllb3uQBG8DoRK7frhuu0NtgZ/6gs7k+RQcVg3puUZFuwLGN/XjMUvZgHlUYQHjWSG1MifTYKe0Q==" algorithmName="SHA-512" password="CC35"/>
  <autoFilter ref="C89:K21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3" r:id="rId1" display="https://podminky.urs.cz/item/CS_URS_2022_01/111151231"/>
    <hyperlink ref="F97" r:id="rId2" display="https://podminky.urs.cz/item/CS_URS_2022_01/181451121"/>
    <hyperlink ref="F99" r:id="rId3" display="https://podminky.urs.cz/item/CS_URS_2022_01/183101113"/>
    <hyperlink ref="F101" r:id="rId4" display="https://podminky.urs.cz/item/CS_URS_2022_01/183101114"/>
    <hyperlink ref="F103" r:id="rId5" display="https://podminky.urs.cz/item/CS_URS_2022_01/183101115"/>
    <hyperlink ref="F105" r:id="rId6" display="https://podminky.urs.cz/item/CS_URS_2022_01/183403112"/>
    <hyperlink ref="F107" r:id="rId7" display="https://podminky.urs.cz/item/CS_URS_2022_01/183403114"/>
    <hyperlink ref="F109" r:id="rId8" display="https://podminky.urs.cz/item/CS_URS_2022_01/183403152"/>
    <hyperlink ref="F111" r:id="rId9" display="https://podminky.urs.cz/item/CS_URS_2022_01/184102111"/>
    <hyperlink ref="F113" r:id="rId10" display="https://podminky.urs.cz/item/CS_URS_2022_01/184102112"/>
    <hyperlink ref="F115" r:id="rId11" display="https://podminky.urs.cz/item/CS_URS_2022_01/184102113"/>
    <hyperlink ref="F117" r:id="rId12" display="https://podminky.urs.cz/item/CS_URS_2022_01/184813121"/>
    <hyperlink ref="F119" r:id="rId13" display="https://podminky.urs.cz/item/CS_URS_2022_01/184911431"/>
    <hyperlink ref="F130" r:id="rId14" display="https://podminky.urs.cz/item/CS_URS_2022_01/185803211"/>
    <hyperlink ref="F132" r:id="rId15" display="https://podminky.urs.cz/item/CS_URS_2022_01/185851121"/>
    <hyperlink ref="F142" r:id="rId16" display="https://podminky.urs.cz/item/CS_URS_2022_01/185851129"/>
    <hyperlink ref="F218" r:id="rId17" display="https://podminky.urs.cz/item/CS_URS_2022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149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80</v>
      </c>
    </row>
    <row r="4" s="1" customFormat="1" ht="24.96" customHeight="1">
      <c r="B4" s="21"/>
      <c r="D4" s="142" t="s">
        <v>159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Biocentrum BC3, BC5 a biokoridory, k. ú. Moutnice</v>
      </c>
      <c r="F7" s="144"/>
      <c r="G7" s="144"/>
      <c r="H7" s="144"/>
      <c r="L7" s="21"/>
    </row>
    <row r="8">
      <c r="B8" s="21"/>
      <c r="D8" s="144" t="s">
        <v>160</v>
      </c>
      <c r="L8" s="21"/>
    </row>
    <row r="9" s="1" customFormat="1" ht="16.5" customHeight="1">
      <c r="B9" s="21"/>
      <c r="E9" s="145" t="s">
        <v>801</v>
      </c>
      <c r="F9" s="1"/>
      <c r="G9" s="1"/>
      <c r="H9" s="1"/>
      <c r="L9" s="21"/>
    </row>
    <row r="10" s="1" customFormat="1" ht="12" customHeight="1">
      <c r="B10" s="21"/>
      <c r="D10" s="144" t="s">
        <v>162</v>
      </c>
      <c r="L10" s="21"/>
    </row>
    <row r="11" s="2" customFormat="1" ht="16.5" customHeight="1">
      <c r="A11" s="39"/>
      <c r="B11" s="45"/>
      <c r="C11" s="39"/>
      <c r="D11" s="39"/>
      <c r="E11" s="157" t="s">
        <v>893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468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894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27</v>
      </c>
      <c r="G16" s="39"/>
      <c r="H16" s="39"/>
      <c r="I16" s="144" t="s">
        <v>23</v>
      </c>
      <c r="J16" s="148" t="str">
        <f>'Rekapitulace stavby'!AN8</f>
        <v>15. 4. 2022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tr">
        <f>IF('Rekapitulace stavby'!AN10="","",'Rekapitulace stavby'!AN10)</f>
        <v/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 xml:space="preserve"> </v>
      </c>
      <c r="F19" s="39"/>
      <c r="G19" s="39"/>
      <c r="H19" s="39"/>
      <c r="I19" s="144" t="s">
        <v>28</v>
      </c>
      <c r="J19" s="134" t="str">
        <f>IF('Rekapitulace stavby'!AN11="","",'Rekapitulace stavby'!AN11)</f>
        <v/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tr">
        <f>IF('Rekapitulace stavby'!AN16="","",'Rekapitulace stavby'!AN16)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4" t="s">
        <v>28</v>
      </c>
      <c r="J25" s="134" t="str">
        <f>IF('Rekapitulace stavby'!AN17="","",'Rekapitulace stavby'!AN17)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33</v>
      </c>
      <c r="E27" s="39"/>
      <c r="F27" s="39"/>
      <c r="G27" s="39"/>
      <c r="H27" s="39"/>
      <c r="I27" s="144" t="s">
        <v>26</v>
      </c>
      <c r="J27" s="134" t="str">
        <f>IF('Rekapitulace stavby'!AN19="","",'Rekapitulace stavby'!AN19)</f>
        <v/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>VZD INVEST, s.r.o.</v>
      </c>
      <c r="F28" s="39"/>
      <c r="G28" s="39"/>
      <c r="H28" s="39"/>
      <c r="I28" s="144" t="s">
        <v>28</v>
      </c>
      <c r="J28" s="134" t="str">
        <f>IF('Rekapitulace stavby'!AN20="","",'Rekapitulace stavby'!AN20)</f>
        <v/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37</v>
      </c>
      <c r="E34" s="39"/>
      <c r="F34" s="39"/>
      <c r="G34" s="39"/>
      <c r="H34" s="39"/>
      <c r="I34" s="39"/>
      <c r="J34" s="155">
        <f>ROUND(J93,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39</v>
      </c>
      <c r="G36" s="39"/>
      <c r="H36" s="39"/>
      <c r="I36" s="156" t="s">
        <v>38</v>
      </c>
      <c r="J36" s="156" t="s">
        <v>40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41</v>
      </c>
      <c r="E37" s="144" t="s">
        <v>42</v>
      </c>
      <c r="F37" s="158">
        <f>ROUND((SUM(BE93:BE128)),  2)</f>
        <v>0</v>
      </c>
      <c r="G37" s="39"/>
      <c r="H37" s="39"/>
      <c r="I37" s="159">
        <v>0.20999999999999999</v>
      </c>
      <c r="J37" s="158">
        <f>ROUND(((SUM(BE93:BE128))*I37),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43</v>
      </c>
      <c r="F38" s="158">
        <f>ROUND((SUM(BF93:BF128)),  2)</f>
        <v>0</v>
      </c>
      <c r="G38" s="39"/>
      <c r="H38" s="39"/>
      <c r="I38" s="159">
        <v>0.14999999999999999</v>
      </c>
      <c r="J38" s="158">
        <f>ROUND(((SUM(BF93:BF128))*I38),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44</v>
      </c>
      <c r="F39" s="158">
        <f>ROUND((SUM(BG93:BG128)),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45</v>
      </c>
      <c r="F40" s="158">
        <f>ROUND((SUM(BH93:BH128)),  2)</f>
        <v>0</v>
      </c>
      <c r="G40" s="39"/>
      <c r="H40" s="39"/>
      <c r="I40" s="159">
        <v>0.14999999999999999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46</v>
      </c>
      <c r="F41" s="158">
        <f>ROUND((SUM(BI93:BI128)),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47</v>
      </c>
      <c r="E43" s="162"/>
      <c r="F43" s="162"/>
      <c r="G43" s="163" t="s">
        <v>48</v>
      </c>
      <c r="H43" s="164" t="s">
        <v>49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164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1" t="str">
        <f>E7</f>
        <v>Biocentrum BC3, BC5 a biokoridory, k. ú. Moutnice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160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801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162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81" t="s">
        <v>893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468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SO 04.2.1 - BK6 a BK5 - Výsadba dřevin - následná péče - 1. rok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3" t="str">
        <f>IF(J16="","",J16)</f>
        <v>15. 4. 2022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 xml:space="preserve"> </v>
      </c>
      <c r="G62" s="41"/>
      <c r="H62" s="41"/>
      <c r="I62" s="33" t="s">
        <v>31</v>
      </c>
      <c r="J62" s="37" t="str">
        <f>E25</f>
        <v xml:space="preserve"> 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33</v>
      </c>
      <c r="J63" s="37" t="str">
        <f>E28</f>
        <v>VZD INVEST, s.r.o.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165</v>
      </c>
      <c r="D65" s="173"/>
      <c r="E65" s="173"/>
      <c r="F65" s="173"/>
      <c r="G65" s="173"/>
      <c r="H65" s="173"/>
      <c r="I65" s="173"/>
      <c r="J65" s="174" t="s">
        <v>166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69</v>
      </c>
      <c r="D67" s="41"/>
      <c r="E67" s="41"/>
      <c r="F67" s="41"/>
      <c r="G67" s="41"/>
      <c r="H67" s="41"/>
      <c r="I67" s="41"/>
      <c r="J67" s="103">
        <f>J93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167</v>
      </c>
    </row>
    <row r="68" s="9" customFormat="1" ht="24.96" customHeight="1">
      <c r="A68" s="9"/>
      <c r="B68" s="176"/>
      <c r="C68" s="177"/>
      <c r="D68" s="178" t="s">
        <v>170</v>
      </c>
      <c r="E68" s="179"/>
      <c r="F68" s="179"/>
      <c r="G68" s="179"/>
      <c r="H68" s="179"/>
      <c r="I68" s="179"/>
      <c r="J68" s="180">
        <f>J94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470</v>
      </c>
      <c r="E69" s="184"/>
      <c r="F69" s="184"/>
      <c r="G69" s="184"/>
      <c r="H69" s="184"/>
      <c r="I69" s="184"/>
      <c r="J69" s="185">
        <f>J95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173</v>
      </c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1" t="str">
        <f>E7</f>
        <v>Biocentrum BC3, BC5 a biokoridory, k. ú. Moutnice</v>
      </c>
      <c r="F79" s="33"/>
      <c r="G79" s="33"/>
      <c r="H79" s="33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160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1" customFormat="1" ht="16.5" customHeight="1">
      <c r="B81" s="22"/>
      <c r="C81" s="23"/>
      <c r="D81" s="23"/>
      <c r="E81" s="171" t="s">
        <v>801</v>
      </c>
      <c r="F81" s="23"/>
      <c r="G81" s="23"/>
      <c r="H81" s="23"/>
      <c r="I81" s="23"/>
      <c r="J81" s="23"/>
      <c r="K81" s="23"/>
      <c r="L81" s="21"/>
    </row>
    <row r="82" s="1" customFormat="1" ht="12" customHeight="1">
      <c r="B82" s="22"/>
      <c r="C82" s="33" t="s">
        <v>162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281" t="s">
        <v>893</v>
      </c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468</v>
      </c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E13</f>
        <v>SO 04.2.1 - BK6 a BK5 - Výsadba dřevin - následná péče - 1. rok</v>
      </c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F16</f>
        <v xml:space="preserve"> </v>
      </c>
      <c r="G87" s="41"/>
      <c r="H87" s="41"/>
      <c r="I87" s="33" t="s">
        <v>23</v>
      </c>
      <c r="J87" s="73" t="str">
        <f>IF(J16="","",J16)</f>
        <v>15. 4. 2022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E19</f>
        <v xml:space="preserve"> </v>
      </c>
      <c r="G89" s="41"/>
      <c r="H89" s="41"/>
      <c r="I89" s="33" t="s">
        <v>31</v>
      </c>
      <c r="J89" s="37" t="str">
        <f>E25</f>
        <v xml:space="preserve"> 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29</v>
      </c>
      <c r="D90" s="41"/>
      <c r="E90" s="41"/>
      <c r="F90" s="28" t="str">
        <f>IF(E22="","",E22)</f>
        <v>Vyplň údaj</v>
      </c>
      <c r="G90" s="41"/>
      <c r="H90" s="41"/>
      <c r="I90" s="33" t="s">
        <v>33</v>
      </c>
      <c r="J90" s="37" t="str">
        <f>E28</f>
        <v>VZD INVEST, s.r.o.</v>
      </c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7"/>
      <c r="B92" s="188"/>
      <c r="C92" s="189" t="s">
        <v>174</v>
      </c>
      <c r="D92" s="190" t="s">
        <v>56</v>
      </c>
      <c r="E92" s="190" t="s">
        <v>52</v>
      </c>
      <c r="F92" s="190" t="s">
        <v>53</v>
      </c>
      <c r="G92" s="190" t="s">
        <v>175</v>
      </c>
      <c r="H92" s="190" t="s">
        <v>176</v>
      </c>
      <c r="I92" s="190" t="s">
        <v>177</v>
      </c>
      <c r="J92" s="190" t="s">
        <v>166</v>
      </c>
      <c r="K92" s="191" t="s">
        <v>178</v>
      </c>
      <c r="L92" s="192"/>
      <c r="M92" s="93" t="s">
        <v>19</v>
      </c>
      <c r="N92" s="94" t="s">
        <v>41</v>
      </c>
      <c r="O92" s="94" t="s">
        <v>179</v>
      </c>
      <c r="P92" s="94" t="s">
        <v>180</v>
      </c>
      <c r="Q92" s="94" t="s">
        <v>181</v>
      </c>
      <c r="R92" s="94" t="s">
        <v>182</v>
      </c>
      <c r="S92" s="94" t="s">
        <v>183</v>
      </c>
      <c r="T92" s="95" t="s">
        <v>184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39"/>
      <c r="B93" s="40"/>
      <c r="C93" s="100" t="s">
        <v>185</v>
      </c>
      <c r="D93" s="41"/>
      <c r="E93" s="41"/>
      <c r="F93" s="41"/>
      <c r="G93" s="41"/>
      <c r="H93" s="41"/>
      <c r="I93" s="41"/>
      <c r="J93" s="193">
        <f>BK93</f>
        <v>0</v>
      </c>
      <c r="K93" s="41"/>
      <c r="L93" s="45"/>
      <c r="M93" s="96"/>
      <c r="N93" s="194"/>
      <c r="O93" s="97"/>
      <c r="P93" s="195">
        <f>P94</f>
        <v>0</v>
      </c>
      <c r="Q93" s="97"/>
      <c r="R93" s="195">
        <f>R94</f>
        <v>9.2260000000000009</v>
      </c>
      <c r="S93" s="97"/>
      <c r="T93" s="196">
        <f>T94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70</v>
      </c>
      <c r="AU93" s="18" t="s">
        <v>167</v>
      </c>
      <c r="BK93" s="197">
        <f>BK94</f>
        <v>0</v>
      </c>
    </row>
    <row r="94" s="12" customFormat="1" ht="25.92" customHeight="1">
      <c r="A94" s="12"/>
      <c r="B94" s="198"/>
      <c r="C94" s="199"/>
      <c r="D94" s="200" t="s">
        <v>70</v>
      </c>
      <c r="E94" s="201" t="s">
        <v>383</v>
      </c>
      <c r="F94" s="201" t="s">
        <v>384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</f>
        <v>0</v>
      </c>
      <c r="Q94" s="206"/>
      <c r="R94" s="207">
        <f>R95</f>
        <v>9.2260000000000009</v>
      </c>
      <c r="S94" s="206"/>
      <c r="T94" s="208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78</v>
      </c>
      <c r="AT94" s="210" t="s">
        <v>70</v>
      </c>
      <c r="AU94" s="210" t="s">
        <v>71</v>
      </c>
      <c r="AY94" s="209" t="s">
        <v>187</v>
      </c>
      <c r="BK94" s="211">
        <f>BK95</f>
        <v>0</v>
      </c>
    </row>
    <row r="95" s="12" customFormat="1" ht="22.8" customHeight="1">
      <c r="A95" s="12"/>
      <c r="B95" s="198"/>
      <c r="C95" s="199"/>
      <c r="D95" s="200" t="s">
        <v>70</v>
      </c>
      <c r="E95" s="275" t="s">
        <v>78</v>
      </c>
      <c r="F95" s="275" t="s">
        <v>186</v>
      </c>
      <c r="G95" s="199"/>
      <c r="H95" s="199"/>
      <c r="I95" s="202"/>
      <c r="J95" s="276">
        <f>BK95</f>
        <v>0</v>
      </c>
      <c r="K95" s="199"/>
      <c r="L95" s="204"/>
      <c r="M95" s="205"/>
      <c r="N95" s="206"/>
      <c r="O95" s="206"/>
      <c r="P95" s="207">
        <f>SUM(P96:P128)</f>
        <v>0</v>
      </c>
      <c r="Q95" s="206"/>
      <c r="R95" s="207">
        <f>SUM(R96:R128)</f>
        <v>9.2260000000000009</v>
      </c>
      <c r="S95" s="206"/>
      <c r="T95" s="208">
        <f>SUM(T96:T128)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78</v>
      </c>
      <c r="AT95" s="210" t="s">
        <v>70</v>
      </c>
      <c r="AU95" s="210" t="s">
        <v>78</v>
      </c>
      <c r="AY95" s="209" t="s">
        <v>187</v>
      </c>
      <c r="BK95" s="211">
        <f>SUM(BK96:BK128)</f>
        <v>0</v>
      </c>
    </row>
    <row r="96" s="2" customFormat="1" ht="21.75" customHeight="1">
      <c r="A96" s="39"/>
      <c r="B96" s="40"/>
      <c r="C96" s="212" t="s">
        <v>78</v>
      </c>
      <c r="D96" s="212" t="s">
        <v>188</v>
      </c>
      <c r="E96" s="213" t="s">
        <v>189</v>
      </c>
      <c r="F96" s="214" t="s">
        <v>190</v>
      </c>
      <c r="G96" s="215" t="s">
        <v>191</v>
      </c>
      <c r="H96" s="216">
        <v>3225</v>
      </c>
      <c r="I96" s="217"/>
      <c r="J96" s="218">
        <f>ROUND(I96*H96,2)</f>
        <v>0</v>
      </c>
      <c r="K96" s="214" t="s">
        <v>192</v>
      </c>
      <c r="L96" s="45"/>
      <c r="M96" s="219" t="s">
        <v>19</v>
      </c>
      <c r="N96" s="220" t="s">
        <v>42</v>
      </c>
      <c r="O96" s="85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3" t="s">
        <v>112</v>
      </c>
      <c r="AT96" s="223" t="s">
        <v>188</v>
      </c>
      <c r="AU96" s="223" t="s">
        <v>80</v>
      </c>
      <c r="AY96" s="18" t="s">
        <v>187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78</v>
      </c>
      <c r="BK96" s="224">
        <f>ROUND(I96*H96,2)</f>
        <v>0</v>
      </c>
      <c r="BL96" s="18" t="s">
        <v>112</v>
      </c>
      <c r="BM96" s="223" t="s">
        <v>895</v>
      </c>
    </row>
    <row r="97" s="2" customFormat="1">
      <c r="A97" s="39"/>
      <c r="B97" s="40"/>
      <c r="C97" s="41"/>
      <c r="D97" s="225" t="s">
        <v>195</v>
      </c>
      <c r="E97" s="41"/>
      <c r="F97" s="226" t="s">
        <v>196</v>
      </c>
      <c r="G97" s="41"/>
      <c r="H97" s="41"/>
      <c r="I97" s="227"/>
      <c r="J97" s="41"/>
      <c r="K97" s="41"/>
      <c r="L97" s="45"/>
      <c r="M97" s="228"/>
      <c r="N97" s="229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195</v>
      </c>
      <c r="AU97" s="18" t="s">
        <v>80</v>
      </c>
    </row>
    <row r="98" s="2" customFormat="1" ht="16.5" customHeight="1">
      <c r="A98" s="39"/>
      <c r="B98" s="40"/>
      <c r="C98" s="212" t="s">
        <v>80</v>
      </c>
      <c r="D98" s="212" t="s">
        <v>188</v>
      </c>
      <c r="E98" s="213" t="s">
        <v>763</v>
      </c>
      <c r="F98" s="214" t="s">
        <v>764</v>
      </c>
      <c r="G98" s="215" t="s">
        <v>544</v>
      </c>
      <c r="H98" s="216">
        <v>0.42899999999999999</v>
      </c>
      <c r="I98" s="217"/>
      <c r="J98" s="218">
        <f>ROUND(I98*H98,2)</f>
        <v>0</v>
      </c>
      <c r="K98" s="214" t="s">
        <v>192</v>
      </c>
      <c r="L98" s="45"/>
      <c r="M98" s="219" t="s">
        <v>19</v>
      </c>
      <c r="N98" s="220" t="s">
        <v>42</v>
      </c>
      <c r="O98" s="85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3" t="s">
        <v>112</v>
      </c>
      <c r="AT98" s="223" t="s">
        <v>188</v>
      </c>
      <c r="AU98" s="223" t="s">
        <v>80</v>
      </c>
      <c r="AY98" s="18" t="s">
        <v>187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78</v>
      </c>
      <c r="BK98" s="224">
        <f>ROUND(I98*H98,2)</f>
        <v>0</v>
      </c>
      <c r="BL98" s="18" t="s">
        <v>112</v>
      </c>
      <c r="BM98" s="223" t="s">
        <v>896</v>
      </c>
    </row>
    <row r="99" s="2" customFormat="1">
      <c r="A99" s="39"/>
      <c r="B99" s="40"/>
      <c r="C99" s="41"/>
      <c r="D99" s="225" t="s">
        <v>195</v>
      </c>
      <c r="E99" s="41"/>
      <c r="F99" s="226" t="s">
        <v>766</v>
      </c>
      <c r="G99" s="41"/>
      <c r="H99" s="41"/>
      <c r="I99" s="227"/>
      <c r="J99" s="41"/>
      <c r="K99" s="41"/>
      <c r="L99" s="45"/>
      <c r="M99" s="228"/>
      <c r="N99" s="229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195</v>
      </c>
      <c r="AU99" s="18" t="s">
        <v>80</v>
      </c>
    </row>
    <row r="100" s="13" customFormat="1">
      <c r="A100" s="13"/>
      <c r="B100" s="230"/>
      <c r="C100" s="231"/>
      <c r="D100" s="232" t="s">
        <v>202</v>
      </c>
      <c r="E100" s="231"/>
      <c r="F100" s="234" t="s">
        <v>897</v>
      </c>
      <c r="G100" s="231"/>
      <c r="H100" s="235">
        <v>0.42899999999999999</v>
      </c>
      <c r="I100" s="236"/>
      <c r="J100" s="231"/>
      <c r="K100" s="231"/>
      <c r="L100" s="237"/>
      <c r="M100" s="238"/>
      <c r="N100" s="239"/>
      <c r="O100" s="239"/>
      <c r="P100" s="239"/>
      <c r="Q100" s="239"/>
      <c r="R100" s="239"/>
      <c r="S100" s="239"/>
      <c r="T100" s="24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202</v>
      </c>
      <c r="AU100" s="241" t="s">
        <v>80</v>
      </c>
      <c r="AV100" s="13" t="s">
        <v>80</v>
      </c>
      <c r="AW100" s="13" t="s">
        <v>4</v>
      </c>
      <c r="AX100" s="13" t="s">
        <v>78</v>
      </c>
      <c r="AY100" s="241" t="s">
        <v>187</v>
      </c>
    </row>
    <row r="101" s="2" customFormat="1" ht="16.5" customHeight="1">
      <c r="A101" s="39"/>
      <c r="B101" s="40"/>
      <c r="C101" s="212" t="s">
        <v>91</v>
      </c>
      <c r="D101" s="212" t="s">
        <v>188</v>
      </c>
      <c r="E101" s="213" t="s">
        <v>477</v>
      </c>
      <c r="F101" s="214" t="s">
        <v>478</v>
      </c>
      <c r="G101" s="215" t="s">
        <v>303</v>
      </c>
      <c r="H101" s="216">
        <v>389.85000000000002</v>
      </c>
      <c r="I101" s="217"/>
      <c r="J101" s="218">
        <f>ROUND(I101*H101,2)</f>
        <v>0</v>
      </c>
      <c r="K101" s="214" t="s">
        <v>19</v>
      </c>
      <c r="L101" s="45"/>
      <c r="M101" s="219" t="s">
        <v>19</v>
      </c>
      <c r="N101" s="220" t="s">
        <v>42</v>
      </c>
      <c r="O101" s="85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3" t="s">
        <v>112</v>
      </c>
      <c r="AT101" s="223" t="s">
        <v>188</v>
      </c>
      <c r="AU101" s="223" t="s">
        <v>80</v>
      </c>
      <c r="AY101" s="18" t="s">
        <v>187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8" t="s">
        <v>78</v>
      </c>
      <c r="BK101" s="224">
        <f>ROUND(I101*H101,2)</f>
        <v>0</v>
      </c>
      <c r="BL101" s="18" t="s">
        <v>112</v>
      </c>
      <c r="BM101" s="223" t="s">
        <v>898</v>
      </c>
    </row>
    <row r="102" s="2" customFormat="1">
      <c r="A102" s="39"/>
      <c r="B102" s="40"/>
      <c r="C102" s="41"/>
      <c r="D102" s="232" t="s">
        <v>315</v>
      </c>
      <c r="E102" s="41"/>
      <c r="F102" s="274" t="s">
        <v>480</v>
      </c>
      <c r="G102" s="41"/>
      <c r="H102" s="41"/>
      <c r="I102" s="227"/>
      <c r="J102" s="41"/>
      <c r="K102" s="41"/>
      <c r="L102" s="45"/>
      <c r="M102" s="228"/>
      <c r="N102" s="229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315</v>
      </c>
      <c r="AU102" s="18" t="s">
        <v>80</v>
      </c>
    </row>
    <row r="103" s="13" customFormat="1">
      <c r="A103" s="13"/>
      <c r="B103" s="230"/>
      <c r="C103" s="231"/>
      <c r="D103" s="232" t="s">
        <v>202</v>
      </c>
      <c r="E103" s="233" t="s">
        <v>19</v>
      </c>
      <c r="F103" s="234" t="s">
        <v>899</v>
      </c>
      <c r="G103" s="231"/>
      <c r="H103" s="235">
        <v>20.16</v>
      </c>
      <c r="I103" s="236"/>
      <c r="J103" s="231"/>
      <c r="K103" s="231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202</v>
      </c>
      <c r="AU103" s="241" t="s">
        <v>80</v>
      </c>
      <c r="AV103" s="13" t="s">
        <v>80</v>
      </c>
      <c r="AW103" s="13" t="s">
        <v>32</v>
      </c>
      <c r="AX103" s="13" t="s">
        <v>71</v>
      </c>
      <c r="AY103" s="241" t="s">
        <v>187</v>
      </c>
    </row>
    <row r="104" s="14" customFormat="1">
      <c r="A104" s="14"/>
      <c r="B104" s="242"/>
      <c r="C104" s="243"/>
      <c r="D104" s="232" t="s">
        <v>202</v>
      </c>
      <c r="E104" s="244" t="s">
        <v>19</v>
      </c>
      <c r="F104" s="245" t="s">
        <v>482</v>
      </c>
      <c r="G104" s="243"/>
      <c r="H104" s="246">
        <v>20.16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202</v>
      </c>
      <c r="AU104" s="252" t="s">
        <v>80</v>
      </c>
      <c r="AV104" s="14" t="s">
        <v>91</v>
      </c>
      <c r="AW104" s="14" t="s">
        <v>32</v>
      </c>
      <c r="AX104" s="14" t="s">
        <v>71</v>
      </c>
      <c r="AY104" s="252" t="s">
        <v>187</v>
      </c>
    </row>
    <row r="105" s="13" customFormat="1">
      <c r="A105" s="13"/>
      <c r="B105" s="230"/>
      <c r="C105" s="231"/>
      <c r="D105" s="232" t="s">
        <v>202</v>
      </c>
      <c r="E105" s="233" t="s">
        <v>19</v>
      </c>
      <c r="F105" s="234" t="s">
        <v>900</v>
      </c>
      <c r="G105" s="231"/>
      <c r="H105" s="235">
        <v>311.75999999999999</v>
      </c>
      <c r="I105" s="236"/>
      <c r="J105" s="231"/>
      <c r="K105" s="231"/>
      <c r="L105" s="237"/>
      <c r="M105" s="238"/>
      <c r="N105" s="239"/>
      <c r="O105" s="239"/>
      <c r="P105" s="239"/>
      <c r="Q105" s="239"/>
      <c r="R105" s="239"/>
      <c r="S105" s="239"/>
      <c r="T105" s="24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202</v>
      </c>
      <c r="AU105" s="241" t="s">
        <v>80</v>
      </c>
      <c r="AV105" s="13" t="s">
        <v>80</v>
      </c>
      <c r="AW105" s="13" t="s">
        <v>32</v>
      </c>
      <c r="AX105" s="13" t="s">
        <v>71</v>
      </c>
      <c r="AY105" s="241" t="s">
        <v>187</v>
      </c>
    </row>
    <row r="106" s="14" customFormat="1">
      <c r="A106" s="14"/>
      <c r="B106" s="242"/>
      <c r="C106" s="243"/>
      <c r="D106" s="232" t="s">
        <v>202</v>
      </c>
      <c r="E106" s="244" t="s">
        <v>19</v>
      </c>
      <c r="F106" s="245" t="s">
        <v>771</v>
      </c>
      <c r="G106" s="243"/>
      <c r="H106" s="246">
        <v>311.75999999999999</v>
      </c>
      <c r="I106" s="247"/>
      <c r="J106" s="243"/>
      <c r="K106" s="243"/>
      <c r="L106" s="248"/>
      <c r="M106" s="249"/>
      <c r="N106" s="250"/>
      <c r="O106" s="250"/>
      <c r="P106" s="250"/>
      <c r="Q106" s="250"/>
      <c r="R106" s="250"/>
      <c r="S106" s="250"/>
      <c r="T106" s="25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2" t="s">
        <v>202</v>
      </c>
      <c r="AU106" s="252" t="s">
        <v>80</v>
      </c>
      <c r="AV106" s="14" t="s">
        <v>91</v>
      </c>
      <c r="AW106" s="14" t="s">
        <v>32</v>
      </c>
      <c r="AX106" s="14" t="s">
        <v>71</v>
      </c>
      <c r="AY106" s="252" t="s">
        <v>187</v>
      </c>
    </row>
    <row r="107" s="13" customFormat="1">
      <c r="A107" s="13"/>
      <c r="B107" s="230"/>
      <c r="C107" s="231"/>
      <c r="D107" s="232" t="s">
        <v>202</v>
      </c>
      <c r="E107" s="233" t="s">
        <v>19</v>
      </c>
      <c r="F107" s="234" t="s">
        <v>901</v>
      </c>
      <c r="G107" s="231"/>
      <c r="H107" s="235">
        <v>57.93</v>
      </c>
      <c r="I107" s="236"/>
      <c r="J107" s="231"/>
      <c r="K107" s="231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202</v>
      </c>
      <c r="AU107" s="241" t="s">
        <v>80</v>
      </c>
      <c r="AV107" s="13" t="s">
        <v>80</v>
      </c>
      <c r="AW107" s="13" t="s">
        <v>32</v>
      </c>
      <c r="AX107" s="13" t="s">
        <v>71</v>
      </c>
      <c r="AY107" s="241" t="s">
        <v>187</v>
      </c>
    </row>
    <row r="108" s="14" customFormat="1">
      <c r="A108" s="14"/>
      <c r="B108" s="242"/>
      <c r="C108" s="243"/>
      <c r="D108" s="232" t="s">
        <v>202</v>
      </c>
      <c r="E108" s="244" t="s">
        <v>19</v>
      </c>
      <c r="F108" s="245" t="s">
        <v>484</v>
      </c>
      <c r="G108" s="243"/>
      <c r="H108" s="246">
        <v>57.93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202</v>
      </c>
      <c r="AU108" s="252" t="s">
        <v>80</v>
      </c>
      <c r="AV108" s="14" t="s">
        <v>91</v>
      </c>
      <c r="AW108" s="14" t="s">
        <v>32</v>
      </c>
      <c r="AX108" s="14" t="s">
        <v>71</v>
      </c>
      <c r="AY108" s="252" t="s">
        <v>187</v>
      </c>
    </row>
    <row r="109" s="15" customFormat="1">
      <c r="A109" s="15"/>
      <c r="B109" s="253"/>
      <c r="C109" s="254"/>
      <c r="D109" s="232" t="s">
        <v>202</v>
      </c>
      <c r="E109" s="255" t="s">
        <v>19</v>
      </c>
      <c r="F109" s="256" t="s">
        <v>205</v>
      </c>
      <c r="G109" s="254"/>
      <c r="H109" s="257">
        <v>389.85000000000002</v>
      </c>
      <c r="I109" s="258"/>
      <c r="J109" s="254"/>
      <c r="K109" s="254"/>
      <c r="L109" s="259"/>
      <c r="M109" s="260"/>
      <c r="N109" s="261"/>
      <c r="O109" s="261"/>
      <c r="P109" s="261"/>
      <c r="Q109" s="261"/>
      <c r="R109" s="261"/>
      <c r="S109" s="261"/>
      <c r="T109" s="262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3" t="s">
        <v>202</v>
      </c>
      <c r="AU109" s="263" t="s">
        <v>80</v>
      </c>
      <c r="AV109" s="15" t="s">
        <v>112</v>
      </c>
      <c r="AW109" s="15" t="s">
        <v>32</v>
      </c>
      <c r="AX109" s="15" t="s">
        <v>78</v>
      </c>
      <c r="AY109" s="263" t="s">
        <v>187</v>
      </c>
    </row>
    <row r="110" s="2" customFormat="1" ht="16.5" customHeight="1">
      <c r="A110" s="39"/>
      <c r="B110" s="40"/>
      <c r="C110" s="212" t="s">
        <v>112</v>
      </c>
      <c r="D110" s="212" t="s">
        <v>188</v>
      </c>
      <c r="E110" s="213" t="s">
        <v>494</v>
      </c>
      <c r="F110" s="214" t="s">
        <v>495</v>
      </c>
      <c r="G110" s="215" t="s">
        <v>330</v>
      </c>
      <c r="H110" s="216">
        <v>268</v>
      </c>
      <c r="I110" s="217"/>
      <c r="J110" s="218">
        <f>ROUND(I110*H110,2)</f>
        <v>0</v>
      </c>
      <c r="K110" s="214" t="s">
        <v>19</v>
      </c>
      <c r="L110" s="45"/>
      <c r="M110" s="219" t="s">
        <v>19</v>
      </c>
      <c r="N110" s="220" t="s">
        <v>42</v>
      </c>
      <c r="O110" s="85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3" t="s">
        <v>112</v>
      </c>
      <c r="AT110" s="223" t="s">
        <v>188</v>
      </c>
      <c r="AU110" s="223" t="s">
        <v>80</v>
      </c>
      <c r="AY110" s="18" t="s">
        <v>187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8" t="s">
        <v>78</v>
      </c>
      <c r="BK110" s="224">
        <f>ROUND(I110*H110,2)</f>
        <v>0</v>
      </c>
      <c r="BL110" s="18" t="s">
        <v>112</v>
      </c>
      <c r="BM110" s="223" t="s">
        <v>902</v>
      </c>
    </row>
    <row r="111" s="2" customFormat="1">
      <c r="A111" s="39"/>
      <c r="B111" s="40"/>
      <c r="C111" s="41"/>
      <c r="D111" s="232" t="s">
        <v>315</v>
      </c>
      <c r="E111" s="41"/>
      <c r="F111" s="274" t="s">
        <v>488</v>
      </c>
      <c r="G111" s="41"/>
      <c r="H111" s="41"/>
      <c r="I111" s="227"/>
      <c r="J111" s="41"/>
      <c r="K111" s="41"/>
      <c r="L111" s="45"/>
      <c r="M111" s="228"/>
      <c r="N111" s="229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315</v>
      </c>
      <c r="AU111" s="18" t="s">
        <v>80</v>
      </c>
    </row>
    <row r="112" s="13" customFormat="1">
      <c r="A112" s="13"/>
      <c r="B112" s="230"/>
      <c r="C112" s="231"/>
      <c r="D112" s="232" t="s">
        <v>202</v>
      </c>
      <c r="E112" s="233" t="s">
        <v>19</v>
      </c>
      <c r="F112" s="234" t="s">
        <v>903</v>
      </c>
      <c r="G112" s="231"/>
      <c r="H112" s="235">
        <v>268</v>
      </c>
      <c r="I112" s="236"/>
      <c r="J112" s="231"/>
      <c r="K112" s="231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202</v>
      </c>
      <c r="AU112" s="241" t="s">
        <v>80</v>
      </c>
      <c r="AV112" s="13" t="s">
        <v>80</v>
      </c>
      <c r="AW112" s="13" t="s">
        <v>32</v>
      </c>
      <c r="AX112" s="13" t="s">
        <v>71</v>
      </c>
      <c r="AY112" s="241" t="s">
        <v>187</v>
      </c>
    </row>
    <row r="113" s="14" customFormat="1">
      <c r="A113" s="14"/>
      <c r="B113" s="242"/>
      <c r="C113" s="243"/>
      <c r="D113" s="232" t="s">
        <v>202</v>
      </c>
      <c r="E113" s="244" t="s">
        <v>19</v>
      </c>
      <c r="F113" s="245" t="s">
        <v>904</v>
      </c>
      <c r="G113" s="243"/>
      <c r="H113" s="246">
        <v>268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202</v>
      </c>
      <c r="AU113" s="252" t="s">
        <v>80</v>
      </c>
      <c r="AV113" s="14" t="s">
        <v>91</v>
      </c>
      <c r="AW113" s="14" t="s">
        <v>32</v>
      </c>
      <c r="AX113" s="14" t="s">
        <v>71</v>
      </c>
      <c r="AY113" s="252" t="s">
        <v>187</v>
      </c>
    </row>
    <row r="114" s="15" customFormat="1">
      <c r="A114" s="15"/>
      <c r="B114" s="253"/>
      <c r="C114" s="254"/>
      <c r="D114" s="232" t="s">
        <v>202</v>
      </c>
      <c r="E114" s="255" t="s">
        <v>19</v>
      </c>
      <c r="F114" s="256" t="s">
        <v>205</v>
      </c>
      <c r="G114" s="254"/>
      <c r="H114" s="257">
        <v>268</v>
      </c>
      <c r="I114" s="258"/>
      <c r="J114" s="254"/>
      <c r="K114" s="254"/>
      <c r="L114" s="259"/>
      <c r="M114" s="260"/>
      <c r="N114" s="261"/>
      <c r="O114" s="261"/>
      <c r="P114" s="261"/>
      <c r="Q114" s="261"/>
      <c r="R114" s="261"/>
      <c r="S114" s="261"/>
      <c r="T114" s="262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3" t="s">
        <v>202</v>
      </c>
      <c r="AU114" s="263" t="s">
        <v>80</v>
      </c>
      <c r="AV114" s="15" t="s">
        <v>112</v>
      </c>
      <c r="AW114" s="15" t="s">
        <v>32</v>
      </c>
      <c r="AX114" s="15" t="s">
        <v>78</v>
      </c>
      <c r="AY114" s="263" t="s">
        <v>187</v>
      </c>
    </row>
    <row r="115" s="2" customFormat="1" ht="16.5" customHeight="1">
      <c r="A115" s="39"/>
      <c r="B115" s="40"/>
      <c r="C115" s="212" t="s">
        <v>216</v>
      </c>
      <c r="D115" s="212" t="s">
        <v>188</v>
      </c>
      <c r="E115" s="213" t="s">
        <v>490</v>
      </c>
      <c r="F115" s="214" t="s">
        <v>491</v>
      </c>
      <c r="G115" s="215" t="s">
        <v>492</v>
      </c>
      <c r="H115" s="216">
        <v>209</v>
      </c>
      <c r="I115" s="217"/>
      <c r="J115" s="218">
        <f>ROUND(I115*H115,2)</f>
        <v>0</v>
      </c>
      <c r="K115" s="214" t="s">
        <v>19</v>
      </c>
      <c r="L115" s="45"/>
      <c r="M115" s="219" t="s">
        <v>19</v>
      </c>
      <c r="N115" s="220" t="s">
        <v>42</v>
      </c>
      <c r="O115" s="85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3" t="s">
        <v>112</v>
      </c>
      <c r="AT115" s="223" t="s">
        <v>188</v>
      </c>
      <c r="AU115" s="223" t="s">
        <v>80</v>
      </c>
      <c r="AY115" s="18" t="s">
        <v>187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8" t="s">
        <v>78</v>
      </c>
      <c r="BK115" s="224">
        <f>ROUND(I115*H115,2)</f>
        <v>0</v>
      </c>
      <c r="BL115" s="18" t="s">
        <v>112</v>
      </c>
      <c r="BM115" s="223" t="s">
        <v>905</v>
      </c>
    </row>
    <row r="116" s="2" customFormat="1" ht="16.5" customHeight="1">
      <c r="A116" s="39"/>
      <c r="B116" s="40"/>
      <c r="C116" s="212" t="s">
        <v>223</v>
      </c>
      <c r="D116" s="212" t="s">
        <v>188</v>
      </c>
      <c r="E116" s="213" t="s">
        <v>485</v>
      </c>
      <c r="F116" s="214" t="s">
        <v>486</v>
      </c>
      <c r="G116" s="215" t="s">
        <v>330</v>
      </c>
      <c r="H116" s="216">
        <v>193</v>
      </c>
      <c r="I116" s="217"/>
      <c r="J116" s="218">
        <f>ROUND(I116*H116,2)</f>
        <v>0</v>
      </c>
      <c r="K116" s="214" t="s">
        <v>19</v>
      </c>
      <c r="L116" s="45"/>
      <c r="M116" s="219" t="s">
        <v>19</v>
      </c>
      <c r="N116" s="220" t="s">
        <v>42</v>
      </c>
      <c r="O116" s="85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3" t="s">
        <v>112</v>
      </c>
      <c r="AT116" s="223" t="s">
        <v>188</v>
      </c>
      <c r="AU116" s="223" t="s">
        <v>80</v>
      </c>
      <c r="AY116" s="18" t="s">
        <v>187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8" t="s">
        <v>78</v>
      </c>
      <c r="BK116" s="224">
        <f>ROUND(I116*H116,2)</f>
        <v>0</v>
      </c>
      <c r="BL116" s="18" t="s">
        <v>112</v>
      </c>
      <c r="BM116" s="223" t="s">
        <v>906</v>
      </c>
    </row>
    <row r="117" s="2" customFormat="1">
      <c r="A117" s="39"/>
      <c r="B117" s="40"/>
      <c r="C117" s="41"/>
      <c r="D117" s="232" t="s">
        <v>315</v>
      </c>
      <c r="E117" s="41"/>
      <c r="F117" s="274" t="s">
        <v>488</v>
      </c>
      <c r="G117" s="41"/>
      <c r="H117" s="41"/>
      <c r="I117" s="227"/>
      <c r="J117" s="41"/>
      <c r="K117" s="41"/>
      <c r="L117" s="45"/>
      <c r="M117" s="228"/>
      <c r="N117" s="229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315</v>
      </c>
      <c r="AU117" s="18" t="s">
        <v>80</v>
      </c>
    </row>
    <row r="118" s="13" customFormat="1">
      <c r="A118" s="13"/>
      <c r="B118" s="230"/>
      <c r="C118" s="231"/>
      <c r="D118" s="232" t="s">
        <v>202</v>
      </c>
      <c r="E118" s="233" t="s">
        <v>19</v>
      </c>
      <c r="F118" s="234" t="s">
        <v>907</v>
      </c>
      <c r="G118" s="231"/>
      <c r="H118" s="235">
        <v>193</v>
      </c>
      <c r="I118" s="236"/>
      <c r="J118" s="231"/>
      <c r="K118" s="231"/>
      <c r="L118" s="237"/>
      <c r="M118" s="238"/>
      <c r="N118" s="239"/>
      <c r="O118" s="239"/>
      <c r="P118" s="239"/>
      <c r="Q118" s="239"/>
      <c r="R118" s="239"/>
      <c r="S118" s="239"/>
      <c r="T118" s="24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202</v>
      </c>
      <c r="AU118" s="241" t="s">
        <v>80</v>
      </c>
      <c r="AV118" s="13" t="s">
        <v>80</v>
      </c>
      <c r="AW118" s="13" t="s">
        <v>32</v>
      </c>
      <c r="AX118" s="13" t="s">
        <v>71</v>
      </c>
      <c r="AY118" s="241" t="s">
        <v>187</v>
      </c>
    </row>
    <row r="119" s="14" customFormat="1">
      <c r="A119" s="14"/>
      <c r="B119" s="242"/>
      <c r="C119" s="243"/>
      <c r="D119" s="232" t="s">
        <v>202</v>
      </c>
      <c r="E119" s="244" t="s">
        <v>19</v>
      </c>
      <c r="F119" s="245" t="s">
        <v>908</v>
      </c>
      <c r="G119" s="243"/>
      <c r="H119" s="246">
        <v>193</v>
      </c>
      <c r="I119" s="247"/>
      <c r="J119" s="243"/>
      <c r="K119" s="243"/>
      <c r="L119" s="248"/>
      <c r="M119" s="249"/>
      <c r="N119" s="250"/>
      <c r="O119" s="250"/>
      <c r="P119" s="250"/>
      <c r="Q119" s="250"/>
      <c r="R119" s="250"/>
      <c r="S119" s="250"/>
      <c r="T119" s="25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2" t="s">
        <v>202</v>
      </c>
      <c r="AU119" s="252" t="s">
        <v>80</v>
      </c>
      <c r="AV119" s="14" t="s">
        <v>91</v>
      </c>
      <c r="AW119" s="14" t="s">
        <v>32</v>
      </c>
      <c r="AX119" s="14" t="s">
        <v>71</v>
      </c>
      <c r="AY119" s="252" t="s">
        <v>187</v>
      </c>
    </row>
    <row r="120" s="15" customFormat="1">
      <c r="A120" s="15"/>
      <c r="B120" s="253"/>
      <c r="C120" s="254"/>
      <c r="D120" s="232" t="s">
        <v>202</v>
      </c>
      <c r="E120" s="255" t="s">
        <v>19</v>
      </c>
      <c r="F120" s="256" t="s">
        <v>205</v>
      </c>
      <c r="G120" s="254"/>
      <c r="H120" s="257">
        <v>193</v>
      </c>
      <c r="I120" s="258"/>
      <c r="J120" s="254"/>
      <c r="K120" s="254"/>
      <c r="L120" s="259"/>
      <c r="M120" s="260"/>
      <c r="N120" s="261"/>
      <c r="O120" s="261"/>
      <c r="P120" s="261"/>
      <c r="Q120" s="261"/>
      <c r="R120" s="261"/>
      <c r="S120" s="261"/>
      <c r="T120" s="262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3" t="s">
        <v>202</v>
      </c>
      <c r="AU120" s="263" t="s">
        <v>80</v>
      </c>
      <c r="AV120" s="15" t="s">
        <v>112</v>
      </c>
      <c r="AW120" s="15" t="s">
        <v>32</v>
      </c>
      <c r="AX120" s="15" t="s">
        <v>78</v>
      </c>
      <c r="AY120" s="263" t="s">
        <v>187</v>
      </c>
    </row>
    <row r="121" s="2" customFormat="1" ht="16.5" customHeight="1">
      <c r="A121" s="39"/>
      <c r="B121" s="40"/>
      <c r="C121" s="212" t="s">
        <v>229</v>
      </c>
      <c r="D121" s="212" t="s">
        <v>188</v>
      </c>
      <c r="E121" s="213" t="s">
        <v>498</v>
      </c>
      <c r="F121" s="214" t="s">
        <v>499</v>
      </c>
      <c r="G121" s="215" t="s">
        <v>191</v>
      </c>
      <c r="H121" s="216">
        <v>461.30000000000001</v>
      </c>
      <c r="I121" s="217"/>
      <c r="J121" s="218">
        <f>ROUND(I121*H121,2)</f>
        <v>0</v>
      </c>
      <c r="K121" s="214" t="s">
        <v>19</v>
      </c>
      <c r="L121" s="45"/>
      <c r="M121" s="219" t="s">
        <v>19</v>
      </c>
      <c r="N121" s="220" t="s">
        <v>42</v>
      </c>
      <c r="O121" s="85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3" t="s">
        <v>112</v>
      </c>
      <c r="AT121" s="223" t="s">
        <v>188</v>
      </c>
      <c r="AU121" s="223" t="s">
        <v>80</v>
      </c>
      <c r="AY121" s="18" t="s">
        <v>187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8" t="s">
        <v>78</v>
      </c>
      <c r="BK121" s="224">
        <f>ROUND(I121*H121,2)</f>
        <v>0</v>
      </c>
      <c r="BL121" s="18" t="s">
        <v>112</v>
      </c>
      <c r="BM121" s="223" t="s">
        <v>909</v>
      </c>
    </row>
    <row r="122" s="13" customFormat="1">
      <c r="A122" s="13"/>
      <c r="B122" s="230"/>
      <c r="C122" s="231"/>
      <c r="D122" s="232" t="s">
        <v>202</v>
      </c>
      <c r="E122" s="233" t="s">
        <v>19</v>
      </c>
      <c r="F122" s="234" t="s">
        <v>910</v>
      </c>
      <c r="G122" s="231"/>
      <c r="H122" s="235">
        <v>461.30000000000001</v>
      </c>
      <c r="I122" s="236"/>
      <c r="J122" s="231"/>
      <c r="K122" s="231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202</v>
      </c>
      <c r="AU122" s="241" t="s">
        <v>80</v>
      </c>
      <c r="AV122" s="13" t="s">
        <v>80</v>
      </c>
      <c r="AW122" s="13" t="s">
        <v>32</v>
      </c>
      <c r="AX122" s="13" t="s">
        <v>71</v>
      </c>
      <c r="AY122" s="241" t="s">
        <v>187</v>
      </c>
    </row>
    <row r="123" s="14" customFormat="1">
      <c r="A123" s="14"/>
      <c r="B123" s="242"/>
      <c r="C123" s="243"/>
      <c r="D123" s="232" t="s">
        <v>202</v>
      </c>
      <c r="E123" s="244" t="s">
        <v>19</v>
      </c>
      <c r="F123" s="245" t="s">
        <v>911</v>
      </c>
      <c r="G123" s="243"/>
      <c r="H123" s="246">
        <v>461.30000000000001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202</v>
      </c>
      <c r="AU123" s="252" t="s">
        <v>80</v>
      </c>
      <c r="AV123" s="14" t="s">
        <v>91</v>
      </c>
      <c r="AW123" s="14" t="s">
        <v>32</v>
      </c>
      <c r="AX123" s="14" t="s">
        <v>71</v>
      </c>
      <c r="AY123" s="252" t="s">
        <v>187</v>
      </c>
    </row>
    <row r="124" s="15" customFormat="1">
      <c r="A124" s="15"/>
      <c r="B124" s="253"/>
      <c r="C124" s="254"/>
      <c r="D124" s="232" t="s">
        <v>202</v>
      </c>
      <c r="E124" s="255" t="s">
        <v>19</v>
      </c>
      <c r="F124" s="256" t="s">
        <v>205</v>
      </c>
      <c r="G124" s="254"/>
      <c r="H124" s="257">
        <v>461.30000000000001</v>
      </c>
      <c r="I124" s="258"/>
      <c r="J124" s="254"/>
      <c r="K124" s="254"/>
      <c r="L124" s="259"/>
      <c r="M124" s="260"/>
      <c r="N124" s="261"/>
      <c r="O124" s="261"/>
      <c r="P124" s="261"/>
      <c r="Q124" s="261"/>
      <c r="R124" s="261"/>
      <c r="S124" s="261"/>
      <c r="T124" s="262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3" t="s">
        <v>202</v>
      </c>
      <c r="AU124" s="263" t="s">
        <v>80</v>
      </c>
      <c r="AV124" s="15" t="s">
        <v>112</v>
      </c>
      <c r="AW124" s="15" t="s">
        <v>32</v>
      </c>
      <c r="AX124" s="15" t="s">
        <v>78</v>
      </c>
      <c r="AY124" s="263" t="s">
        <v>187</v>
      </c>
    </row>
    <row r="125" s="2" customFormat="1" ht="16.5" customHeight="1">
      <c r="A125" s="39"/>
      <c r="B125" s="40"/>
      <c r="C125" s="264" t="s">
        <v>234</v>
      </c>
      <c r="D125" s="264" t="s">
        <v>244</v>
      </c>
      <c r="E125" s="265" t="s">
        <v>301</v>
      </c>
      <c r="F125" s="266" t="s">
        <v>302</v>
      </c>
      <c r="G125" s="267" t="s">
        <v>303</v>
      </c>
      <c r="H125" s="268">
        <v>46.130000000000003</v>
      </c>
      <c r="I125" s="269"/>
      <c r="J125" s="270">
        <f>ROUND(I125*H125,2)</f>
        <v>0</v>
      </c>
      <c r="K125" s="266" t="s">
        <v>19</v>
      </c>
      <c r="L125" s="271"/>
      <c r="M125" s="272" t="s">
        <v>19</v>
      </c>
      <c r="N125" s="273" t="s">
        <v>42</v>
      </c>
      <c r="O125" s="85"/>
      <c r="P125" s="221">
        <f>O125*H125</f>
        <v>0</v>
      </c>
      <c r="Q125" s="221">
        <v>0.20000000000000001</v>
      </c>
      <c r="R125" s="221">
        <f>Q125*H125</f>
        <v>9.2260000000000009</v>
      </c>
      <c r="S125" s="221">
        <v>0</v>
      </c>
      <c r="T125" s="222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3" t="s">
        <v>234</v>
      </c>
      <c r="AT125" s="223" t="s">
        <v>244</v>
      </c>
      <c r="AU125" s="223" t="s">
        <v>80</v>
      </c>
      <c r="AY125" s="18" t="s">
        <v>187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8" t="s">
        <v>78</v>
      </c>
      <c r="BK125" s="224">
        <f>ROUND(I125*H125,2)</f>
        <v>0</v>
      </c>
      <c r="BL125" s="18" t="s">
        <v>112</v>
      </c>
      <c r="BM125" s="223" t="s">
        <v>912</v>
      </c>
    </row>
    <row r="126" s="13" customFormat="1">
      <c r="A126" s="13"/>
      <c r="B126" s="230"/>
      <c r="C126" s="231"/>
      <c r="D126" s="232" t="s">
        <v>202</v>
      </c>
      <c r="E126" s="231"/>
      <c r="F126" s="234" t="s">
        <v>913</v>
      </c>
      <c r="G126" s="231"/>
      <c r="H126" s="235">
        <v>46.130000000000003</v>
      </c>
      <c r="I126" s="236"/>
      <c r="J126" s="231"/>
      <c r="K126" s="231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202</v>
      </c>
      <c r="AU126" s="241" t="s">
        <v>80</v>
      </c>
      <c r="AV126" s="13" t="s">
        <v>80</v>
      </c>
      <c r="AW126" s="13" t="s">
        <v>4</v>
      </c>
      <c r="AX126" s="13" t="s">
        <v>78</v>
      </c>
      <c r="AY126" s="241" t="s">
        <v>187</v>
      </c>
    </row>
    <row r="127" s="2" customFormat="1" ht="16.5" customHeight="1">
      <c r="A127" s="39"/>
      <c r="B127" s="40"/>
      <c r="C127" s="212" t="s">
        <v>243</v>
      </c>
      <c r="D127" s="212" t="s">
        <v>188</v>
      </c>
      <c r="E127" s="213" t="s">
        <v>504</v>
      </c>
      <c r="F127" s="214" t="s">
        <v>505</v>
      </c>
      <c r="G127" s="215" t="s">
        <v>362</v>
      </c>
      <c r="H127" s="216">
        <v>1</v>
      </c>
      <c r="I127" s="217"/>
      <c r="J127" s="218">
        <f>ROUND(I127*H127,2)</f>
        <v>0</v>
      </c>
      <c r="K127" s="214" t="s">
        <v>19</v>
      </c>
      <c r="L127" s="45"/>
      <c r="M127" s="219" t="s">
        <v>19</v>
      </c>
      <c r="N127" s="220" t="s">
        <v>42</v>
      </c>
      <c r="O127" s="85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3" t="s">
        <v>112</v>
      </c>
      <c r="AT127" s="223" t="s">
        <v>188</v>
      </c>
      <c r="AU127" s="223" t="s">
        <v>80</v>
      </c>
      <c r="AY127" s="18" t="s">
        <v>187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8" t="s">
        <v>78</v>
      </c>
      <c r="BK127" s="224">
        <f>ROUND(I127*H127,2)</f>
        <v>0</v>
      </c>
      <c r="BL127" s="18" t="s">
        <v>112</v>
      </c>
      <c r="BM127" s="223" t="s">
        <v>914</v>
      </c>
    </row>
    <row r="128" s="2" customFormat="1">
      <c r="A128" s="39"/>
      <c r="B128" s="40"/>
      <c r="C128" s="41"/>
      <c r="D128" s="232" t="s">
        <v>315</v>
      </c>
      <c r="E128" s="41"/>
      <c r="F128" s="274" t="s">
        <v>640</v>
      </c>
      <c r="G128" s="41"/>
      <c r="H128" s="41"/>
      <c r="I128" s="227"/>
      <c r="J128" s="41"/>
      <c r="K128" s="41"/>
      <c r="L128" s="45"/>
      <c r="M128" s="277"/>
      <c r="N128" s="278"/>
      <c r="O128" s="279"/>
      <c r="P128" s="279"/>
      <c r="Q128" s="279"/>
      <c r="R128" s="279"/>
      <c r="S128" s="279"/>
      <c r="T128" s="280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315</v>
      </c>
      <c r="AU128" s="18" t="s">
        <v>80</v>
      </c>
    </row>
    <row r="129" s="2" customFormat="1" ht="6.96" customHeight="1">
      <c r="A129" s="39"/>
      <c r="B129" s="60"/>
      <c r="C129" s="61"/>
      <c r="D129" s="61"/>
      <c r="E129" s="61"/>
      <c r="F129" s="61"/>
      <c r="G129" s="61"/>
      <c r="H129" s="61"/>
      <c r="I129" s="61"/>
      <c r="J129" s="61"/>
      <c r="K129" s="61"/>
      <c r="L129" s="45"/>
      <c r="M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</sheetData>
  <sheetProtection sheet="1" autoFilter="0" formatColumns="0" formatRows="0" objects="1" scenarios="1" spinCount="100000" saltValue="7RTD/ZRiuAunKDAgj4TZ6kWc8OIYlNzlYhhIuUbpvx3Stp8kA9nCF4booS+TSJbSdZkLIbqek5/zIyua8kRTpg==" hashValue="Pb4sqc72IKukRRsSthrlE8G97LoMjctlc9wIeFiEQw5mBCRBlv4ZH/yafbxamgGPjSoar+zgHC3j6RQfw0hyVQ==" algorithmName="SHA-512" password="CC35"/>
  <autoFilter ref="C92:K128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hyperlinks>
    <hyperlink ref="F97" r:id="rId1" display="https://podminky.urs.cz/item/CS_URS_2022_01/111151231"/>
    <hyperlink ref="F99" r:id="rId2" display="https://podminky.urs.cz/item/CS_URS_2022_01/184851257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152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80</v>
      </c>
    </row>
    <row r="4" s="1" customFormat="1" ht="24.96" customHeight="1">
      <c r="B4" s="21"/>
      <c r="D4" s="142" t="s">
        <v>159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Biocentrum BC3, BC5 a biokoridory, k. ú. Moutnice</v>
      </c>
      <c r="F7" s="144"/>
      <c r="G7" s="144"/>
      <c r="H7" s="144"/>
      <c r="L7" s="21"/>
    </row>
    <row r="8">
      <c r="B8" s="21"/>
      <c r="D8" s="144" t="s">
        <v>160</v>
      </c>
      <c r="L8" s="21"/>
    </row>
    <row r="9" s="1" customFormat="1" ht="16.5" customHeight="1">
      <c r="B9" s="21"/>
      <c r="E9" s="145" t="s">
        <v>801</v>
      </c>
      <c r="F9" s="1"/>
      <c r="G9" s="1"/>
      <c r="H9" s="1"/>
      <c r="L9" s="21"/>
    </row>
    <row r="10" s="1" customFormat="1" ht="12" customHeight="1">
      <c r="B10" s="21"/>
      <c r="D10" s="144" t="s">
        <v>162</v>
      </c>
      <c r="L10" s="21"/>
    </row>
    <row r="11" s="2" customFormat="1" ht="16.5" customHeight="1">
      <c r="A11" s="39"/>
      <c r="B11" s="45"/>
      <c r="C11" s="39"/>
      <c r="D11" s="39"/>
      <c r="E11" s="157" t="s">
        <v>893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468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915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27</v>
      </c>
      <c r="G16" s="39"/>
      <c r="H16" s="39"/>
      <c r="I16" s="144" t="s">
        <v>23</v>
      </c>
      <c r="J16" s="148" t="str">
        <f>'Rekapitulace stavby'!AN8</f>
        <v>15. 4. 2022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tr">
        <f>IF('Rekapitulace stavby'!AN10="","",'Rekapitulace stavby'!AN10)</f>
        <v/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 xml:space="preserve"> </v>
      </c>
      <c r="F19" s="39"/>
      <c r="G19" s="39"/>
      <c r="H19" s="39"/>
      <c r="I19" s="144" t="s">
        <v>28</v>
      </c>
      <c r="J19" s="134" t="str">
        <f>IF('Rekapitulace stavby'!AN11="","",'Rekapitulace stavby'!AN11)</f>
        <v/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tr">
        <f>IF('Rekapitulace stavby'!AN16="","",'Rekapitulace stavby'!AN16)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4" t="s">
        <v>28</v>
      </c>
      <c r="J25" s="134" t="str">
        <f>IF('Rekapitulace stavby'!AN17="","",'Rekapitulace stavby'!AN17)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33</v>
      </c>
      <c r="E27" s="39"/>
      <c r="F27" s="39"/>
      <c r="G27" s="39"/>
      <c r="H27" s="39"/>
      <c r="I27" s="144" t="s">
        <v>26</v>
      </c>
      <c r="J27" s="134" t="str">
        <f>IF('Rekapitulace stavby'!AN19="","",'Rekapitulace stavby'!AN19)</f>
        <v/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>VZD INVEST, s.r.o.</v>
      </c>
      <c r="F28" s="39"/>
      <c r="G28" s="39"/>
      <c r="H28" s="39"/>
      <c r="I28" s="144" t="s">
        <v>28</v>
      </c>
      <c r="J28" s="134" t="str">
        <f>IF('Rekapitulace stavby'!AN20="","",'Rekapitulace stavby'!AN20)</f>
        <v/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37</v>
      </c>
      <c r="E34" s="39"/>
      <c r="F34" s="39"/>
      <c r="G34" s="39"/>
      <c r="H34" s="39"/>
      <c r="I34" s="39"/>
      <c r="J34" s="155">
        <f>ROUND(J93,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39</v>
      </c>
      <c r="G36" s="39"/>
      <c r="H36" s="39"/>
      <c r="I36" s="156" t="s">
        <v>38</v>
      </c>
      <c r="J36" s="156" t="s">
        <v>40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41</v>
      </c>
      <c r="E37" s="144" t="s">
        <v>42</v>
      </c>
      <c r="F37" s="158">
        <f>ROUND((SUM(BE93:BE118)),  2)</f>
        <v>0</v>
      </c>
      <c r="G37" s="39"/>
      <c r="H37" s="39"/>
      <c r="I37" s="159">
        <v>0.20999999999999999</v>
      </c>
      <c r="J37" s="158">
        <f>ROUND(((SUM(BE93:BE118))*I37),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43</v>
      </c>
      <c r="F38" s="158">
        <f>ROUND((SUM(BF93:BF118)),  2)</f>
        <v>0</v>
      </c>
      <c r="G38" s="39"/>
      <c r="H38" s="39"/>
      <c r="I38" s="159">
        <v>0.14999999999999999</v>
      </c>
      <c r="J38" s="158">
        <f>ROUND(((SUM(BF93:BF118))*I38),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44</v>
      </c>
      <c r="F39" s="158">
        <f>ROUND((SUM(BG93:BG118)),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45</v>
      </c>
      <c r="F40" s="158">
        <f>ROUND((SUM(BH93:BH118)),  2)</f>
        <v>0</v>
      </c>
      <c r="G40" s="39"/>
      <c r="H40" s="39"/>
      <c r="I40" s="159">
        <v>0.14999999999999999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46</v>
      </c>
      <c r="F41" s="158">
        <f>ROUND((SUM(BI93:BI118)),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47</v>
      </c>
      <c r="E43" s="162"/>
      <c r="F43" s="162"/>
      <c r="G43" s="163" t="s">
        <v>48</v>
      </c>
      <c r="H43" s="164" t="s">
        <v>49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164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1" t="str">
        <f>E7</f>
        <v>Biocentrum BC3, BC5 a biokoridory, k. ú. Moutnice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160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801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162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81" t="s">
        <v>893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468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SO 04.2.2 - BK6 a BK5 - Výsadba dřevin - následná péče - 2. rok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3" t="str">
        <f>IF(J16="","",J16)</f>
        <v>15. 4. 2022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 xml:space="preserve"> </v>
      </c>
      <c r="G62" s="41"/>
      <c r="H62" s="41"/>
      <c r="I62" s="33" t="s">
        <v>31</v>
      </c>
      <c r="J62" s="37" t="str">
        <f>E25</f>
        <v xml:space="preserve"> 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33</v>
      </c>
      <c r="J63" s="37" t="str">
        <f>E28</f>
        <v>VZD INVEST, s.r.o.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165</v>
      </c>
      <c r="D65" s="173"/>
      <c r="E65" s="173"/>
      <c r="F65" s="173"/>
      <c r="G65" s="173"/>
      <c r="H65" s="173"/>
      <c r="I65" s="173"/>
      <c r="J65" s="174" t="s">
        <v>166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69</v>
      </c>
      <c r="D67" s="41"/>
      <c r="E67" s="41"/>
      <c r="F67" s="41"/>
      <c r="G67" s="41"/>
      <c r="H67" s="41"/>
      <c r="I67" s="41"/>
      <c r="J67" s="103">
        <f>J93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167</v>
      </c>
    </row>
    <row r="68" s="9" customFormat="1" ht="24.96" customHeight="1">
      <c r="A68" s="9"/>
      <c r="B68" s="176"/>
      <c r="C68" s="177"/>
      <c r="D68" s="178" t="s">
        <v>170</v>
      </c>
      <c r="E68" s="179"/>
      <c r="F68" s="179"/>
      <c r="G68" s="179"/>
      <c r="H68" s="179"/>
      <c r="I68" s="179"/>
      <c r="J68" s="180">
        <f>J94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470</v>
      </c>
      <c r="E69" s="184"/>
      <c r="F69" s="184"/>
      <c r="G69" s="184"/>
      <c r="H69" s="184"/>
      <c r="I69" s="184"/>
      <c r="J69" s="185">
        <f>J95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173</v>
      </c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1" t="str">
        <f>E7</f>
        <v>Biocentrum BC3, BC5 a biokoridory, k. ú. Moutnice</v>
      </c>
      <c r="F79" s="33"/>
      <c r="G79" s="33"/>
      <c r="H79" s="33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160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1" customFormat="1" ht="16.5" customHeight="1">
      <c r="B81" s="22"/>
      <c r="C81" s="23"/>
      <c r="D81" s="23"/>
      <c r="E81" s="171" t="s">
        <v>801</v>
      </c>
      <c r="F81" s="23"/>
      <c r="G81" s="23"/>
      <c r="H81" s="23"/>
      <c r="I81" s="23"/>
      <c r="J81" s="23"/>
      <c r="K81" s="23"/>
      <c r="L81" s="21"/>
    </row>
    <row r="82" s="1" customFormat="1" ht="12" customHeight="1">
      <c r="B82" s="22"/>
      <c r="C82" s="33" t="s">
        <v>162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281" t="s">
        <v>893</v>
      </c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468</v>
      </c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E13</f>
        <v>SO 04.2.2 - BK6 a BK5 - Výsadba dřevin - následná péče - 2. rok</v>
      </c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F16</f>
        <v xml:space="preserve"> </v>
      </c>
      <c r="G87" s="41"/>
      <c r="H87" s="41"/>
      <c r="I87" s="33" t="s">
        <v>23</v>
      </c>
      <c r="J87" s="73" t="str">
        <f>IF(J16="","",J16)</f>
        <v>15. 4. 2022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E19</f>
        <v xml:space="preserve"> </v>
      </c>
      <c r="G89" s="41"/>
      <c r="H89" s="41"/>
      <c r="I89" s="33" t="s">
        <v>31</v>
      </c>
      <c r="J89" s="37" t="str">
        <f>E25</f>
        <v xml:space="preserve"> 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29</v>
      </c>
      <c r="D90" s="41"/>
      <c r="E90" s="41"/>
      <c r="F90" s="28" t="str">
        <f>IF(E22="","",E22)</f>
        <v>Vyplň údaj</v>
      </c>
      <c r="G90" s="41"/>
      <c r="H90" s="41"/>
      <c r="I90" s="33" t="s">
        <v>33</v>
      </c>
      <c r="J90" s="37" t="str">
        <f>E28</f>
        <v>VZD INVEST, s.r.o.</v>
      </c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7"/>
      <c r="B92" s="188"/>
      <c r="C92" s="189" t="s">
        <v>174</v>
      </c>
      <c r="D92" s="190" t="s">
        <v>56</v>
      </c>
      <c r="E92" s="190" t="s">
        <v>52</v>
      </c>
      <c r="F92" s="190" t="s">
        <v>53</v>
      </c>
      <c r="G92" s="190" t="s">
        <v>175</v>
      </c>
      <c r="H92" s="190" t="s">
        <v>176</v>
      </c>
      <c r="I92" s="190" t="s">
        <v>177</v>
      </c>
      <c r="J92" s="190" t="s">
        <v>166</v>
      </c>
      <c r="K92" s="191" t="s">
        <v>178</v>
      </c>
      <c r="L92" s="192"/>
      <c r="M92" s="93" t="s">
        <v>19</v>
      </c>
      <c r="N92" s="94" t="s">
        <v>41</v>
      </c>
      <c r="O92" s="94" t="s">
        <v>179</v>
      </c>
      <c r="P92" s="94" t="s">
        <v>180</v>
      </c>
      <c r="Q92" s="94" t="s">
        <v>181</v>
      </c>
      <c r="R92" s="94" t="s">
        <v>182</v>
      </c>
      <c r="S92" s="94" t="s">
        <v>183</v>
      </c>
      <c r="T92" s="95" t="s">
        <v>184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39"/>
      <c r="B93" s="40"/>
      <c r="C93" s="100" t="s">
        <v>185</v>
      </c>
      <c r="D93" s="41"/>
      <c r="E93" s="41"/>
      <c r="F93" s="41"/>
      <c r="G93" s="41"/>
      <c r="H93" s="41"/>
      <c r="I93" s="41"/>
      <c r="J93" s="193">
        <f>BK93</f>
        <v>0</v>
      </c>
      <c r="K93" s="41"/>
      <c r="L93" s="45"/>
      <c r="M93" s="96"/>
      <c r="N93" s="194"/>
      <c r="O93" s="97"/>
      <c r="P93" s="195">
        <f>P94</f>
        <v>0</v>
      </c>
      <c r="Q93" s="97"/>
      <c r="R93" s="195">
        <f>R94</f>
        <v>9.2260000000000009</v>
      </c>
      <c r="S93" s="97"/>
      <c r="T93" s="196">
        <f>T94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70</v>
      </c>
      <c r="AU93" s="18" t="s">
        <v>167</v>
      </c>
      <c r="BK93" s="197">
        <f>BK94</f>
        <v>0</v>
      </c>
    </row>
    <row r="94" s="12" customFormat="1" ht="25.92" customHeight="1">
      <c r="A94" s="12"/>
      <c r="B94" s="198"/>
      <c r="C94" s="199"/>
      <c r="D94" s="200" t="s">
        <v>70</v>
      </c>
      <c r="E94" s="201" t="s">
        <v>383</v>
      </c>
      <c r="F94" s="201" t="s">
        <v>384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</f>
        <v>0</v>
      </c>
      <c r="Q94" s="206"/>
      <c r="R94" s="207">
        <f>R95</f>
        <v>9.2260000000000009</v>
      </c>
      <c r="S94" s="206"/>
      <c r="T94" s="208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78</v>
      </c>
      <c r="AT94" s="210" t="s">
        <v>70</v>
      </c>
      <c r="AU94" s="210" t="s">
        <v>71</v>
      </c>
      <c r="AY94" s="209" t="s">
        <v>187</v>
      </c>
      <c r="BK94" s="211">
        <f>BK95</f>
        <v>0</v>
      </c>
    </row>
    <row r="95" s="12" customFormat="1" ht="22.8" customHeight="1">
      <c r="A95" s="12"/>
      <c r="B95" s="198"/>
      <c r="C95" s="199"/>
      <c r="D95" s="200" t="s">
        <v>70</v>
      </c>
      <c r="E95" s="275" t="s">
        <v>78</v>
      </c>
      <c r="F95" s="275" t="s">
        <v>186</v>
      </c>
      <c r="G95" s="199"/>
      <c r="H95" s="199"/>
      <c r="I95" s="202"/>
      <c r="J95" s="276">
        <f>BK95</f>
        <v>0</v>
      </c>
      <c r="K95" s="199"/>
      <c r="L95" s="204"/>
      <c r="M95" s="205"/>
      <c r="N95" s="206"/>
      <c r="O95" s="206"/>
      <c r="P95" s="207">
        <f>SUM(P96:P118)</f>
        <v>0</v>
      </c>
      <c r="Q95" s="206"/>
      <c r="R95" s="207">
        <f>SUM(R96:R118)</f>
        <v>9.2260000000000009</v>
      </c>
      <c r="S95" s="206"/>
      <c r="T95" s="208">
        <f>SUM(T96:T118)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78</v>
      </c>
      <c r="AT95" s="210" t="s">
        <v>70</v>
      </c>
      <c r="AU95" s="210" t="s">
        <v>78</v>
      </c>
      <c r="AY95" s="209" t="s">
        <v>187</v>
      </c>
      <c r="BK95" s="211">
        <f>SUM(BK96:BK118)</f>
        <v>0</v>
      </c>
    </row>
    <row r="96" s="2" customFormat="1" ht="21.75" customHeight="1">
      <c r="A96" s="39"/>
      <c r="B96" s="40"/>
      <c r="C96" s="212" t="s">
        <v>78</v>
      </c>
      <c r="D96" s="212" t="s">
        <v>188</v>
      </c>
      <c r="E96" s="213" t="s">
        <v>189</v>
      </c>
      <c r="F96" s="214" t="s">
        <v>190</v>
      </c>
      <c r="G96" s="215" t="s">
        <v>191</v>
      </c>
      <c r="H96" s="216">
        <v>3225</v>
      </c>
      <c r="I96" s="217"/>
      <c r="J96" s="218">
        <f>ROUND(I96*H96,2)</f>
        <v>0</v>
      </c>
      <c r="K96" s="214" t="s">
        <v>192</v>
      </c>
      <c r="L96" s="45"/>
      <c r="M96" s="219" t="s">
        <v>19</v>
      </c>
      <c r="N96" s="220" t="s">
        <v>42</v>
      </c>
      <c r="O96" s="85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3" t="s">
        <v>112</v>
      </c>
      <c r="AT96" s="223" t="s">
        <v>188</v>
      </c>
      <c r="AU96" s="223" t="s">
        <v>80</v>
      </c>
      <c r="AY96" s="18" t="s">
        <v>187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78</v>
      </c>
      <c r="BK96" s="224">
        <f>ROUND(I96*H96,2)</f>
        <v>0</v>
      </c>
      <c r="BL96" s="18" t="s">
        <v>112</v>
      </c>
      <c r="BM96" s="223" t="s">
        <v>916</v>
      </c>
    </row>
    <row r="97" s="2" customFormat="1">
      <c r="A97" s="39"/>
      <c r="B97" s="40"/>
      <c r="C97" s="41"/>
      <c r="D97" s="225" t="s">
        <v>195</v>
      </c>
      <c r="E97" s="41"/>
      <c r="F97" s="226" t="s">
        <v>196</v>
      </c>
      <c r="G97" s="41"/>
      <c r="H97" s="41"/>
      <c r="I97" s="227"/>
      <c r="J97" s="41"/>
      <c r="K97" s="41"/>
      <c r="L97" s="45"/>
      <c r="M97" s="228"/>
      <c r="N97" s="229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195</v>
      </c>
      <c r="AU97" s="18" t="s">
        <v>80</v>
      </c>
    </row>
    <row r="98" s="2" customFormat="1" ht="16.5" customHeight="1">
      <c r="A98" s="39"/>
      <c r="B98" s="40"/>
      <c r="C98" s="212" t="s">
        <v>80</v>
      </c>
      <c r="D98" s="212" t="s">
        <v>188</v>
      </c>
      <c r="E98" s="213" t="s">
        <v>763</v>
      </c>
      <c r="F98" s="214" t="s">
        <v>764</v>
      </c>
      <c r="G98" s="215" t="s">
        <v>544</v>
      </c>
      <c r="H98" s="216">
        <v>0.42899999999999999</v>
      </c>
      <c r="I98" s="217"/>
      <c r="J98" s="218">
        <f>ROUND(I98*H98,2)</f>
        <v>0</v>
      </c>
      <c r="K98" s="214" t="s">
        <v>192</v>
      </c>
      <c r="L98" s="45"/>
      <c r="M98" s="219" t="s">
        <v>19</v>
      </c>
      <c r="N98" s="220" t="s">
        <v>42</v>
      </c>
      <c r="O98" s="85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3" t="s">
        <v>112</v>
      </c>
      <c r="AT98" s="223" t="s">
        <v>188</v>
      </c>
      <c r="AU98" s="223" t="s">
        <v>80</v>
      </c>
      <c r="AY98" s="18" t="s">
        <v>187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78</v>
      </c>
      <c r="BK98" s="224">
        <f>ROUND(I98*H98,2)</f>
        <v>0</v>
      </c>
      <c r="BL98" s="18" t="s">
        <v>112</v>
      </c>
      <c r="BM98" s="223" t="s">
        <v>917</v>
      </c>
    </row>
    <row r="99" s="2" customFormat="1">
      <c r="A99" s="39"/>
      <c r="B99" s="40"/>
      <c r="C99" s="41"/>
      <c r="D99" s="225" t="s">
        <v>195</v>
      </c>
      <c r="E99" s="41"/>
      <c r="F99" s="226" t="s">
        <v>766</v>
      </c>
      <c r="G99" s="41"/>
      <c r="H99" s="41"/>
      <c r="I99" s="227"/>
      <c r="J99" s="41"/>
      <c r="K99" s="41"/>
      <c r="L99" s="45"/>
      <c r="M99" s="228"/>
      <c r="N99" s="229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195</v>
      </c>
      <c r="AU99" s="18" t="s">
        <v>80</v>
      </c>
    </row>
    <row r="100" s="13" customFormat="1">
      <c r="A100" s="13"/>
      <c r="B100" s="230"/>
      <c r="C100" s="231"/>
      <c r="D100" s="232" t="s">
        <v>202</v>
      </c>
      <c r="E100" s="231"/>
      <c r="F100" s="234" t="s">
        <v>897</v>
      </c>
      <c r="G100" s="231"/>
      <c r="H100" s="235">
        <v>0.42899999999999999</v>
      </c>
      <c r="I100" s="236"/>
      <c r="J100" s="231"/>
      <c r="K100" s="231"/>
      <c r="L100" s="237"/>
      <c r="M100" s="238"/>
      <c r="N100" s="239"/>
      <c r="O100" s="239"/>
      <c r="P100" s="239"/>
      <c r="Q100" s="239"/>
      <c r="R100" s="239"/>
      <c r="S100" s="239"/>
      <c r="T100" s="24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202</v>
      </c>
      <c r="AU100" s="241" t="s">
        <v>80</v>
      </c>
      <c r="AV100" s="13" t="s">
        <v>80</v>
      </c>
      <c r="AW100" s="13" t="s">
        <v>4</v>
      </c>
      <c r="AX100" s="13" t="s">
        <v>78</v>
      </c>
      <c r="AY100" s="241" t="s">
        <v>187</v>
      </c>
    </row>
    <row r="101" s="2" customFormat="1" ht="16.5" customHeight="1">
      <c r="A101" s="39"/>
      <c r="B101" s="40"/>
      <c r="C101" s="212" t="s">
        <v>91</v>
      </c>
      <c r="D101" s="212" t="s">
        <v>188</v>
      </c>
      <c r="E101" s="213" t="s">
        <v>477</v>
      </c>
      <c r="F101" s="214" t="s">
        <v>478</v>
      </c>
      <c r="G101" s="215" t="s">
        <v>303</v>
      </c>
      <c r="H101" s="216">
        <v>389.85000000000002</v>
      </c>
      <c r="I101" s="217"/>
      <c r="J101" s="218">
        <f>ROUND(I101*H101,2)</f>
        <v>0</v>
      </c>
      <c r="K101" s="214" t="s">
        <v>19</v>
      </c>
      <c r="L101" s="45"/>
      <c r="M101" s="219" t="s">
        <v>19</v>
      </c>
      <c r="N101" s="220" t="s">
        <v>42</v>
      </c>
      <c r="O101" s="85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3" t="s">
        <v>112</v>
      </c>
      <c r="AT101" s="223" t="s">
        <v>188</v>
      </c>
      <c r="AU101" s="223" t="s">
        <v>80</v>
      </c>
      <c r="AY101" s="18" t="s">
        <v>187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8" t="s">
        <v>78</v>
      </c>
      <c r="BK101" s="224">
        <f>ROUND(I101*H101,2)</f>
        <v>0</v>
      </c>
      <c r="BL101" s="18" t="s">
        <v>112</v>
      </c>
      <c r="BM101" s="223" t="s">
        <v>918</v>
      </c>
    </row>
    <row r="102" s="2" customFormat="1">
      <c r="A102" s="39"/>
      <c r="B102" s="40"/>
      <c r="C102" s="41"/>
      <c r="D102" s="232" t="s">
        <v>315</v>
      </c>
      <c r="E102" s="41"/>
      <c r="F102" s="274" t="s">
        <v>480</v>
      </c>
      <c r="G102" s="41"/>
      <c r="H102" s="41"/>
      <c r="I102" s="227"/>
      <c r="J102" s="41"/>
      <c r="K102" s="41"/>
      <c r="L102" s="45"/>
      <c r="M102" s="228"/>
      <c r="N102" s="229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315</v>
      </c>
      <c r="AU102" s="18" t="s">
        <v>80</v>
      </c>
    </row>
    <row r="103" s="13" customFormat="1">
      <c r="A103" s="13"/>
      <c r="B103" s="230"/>
      <c r="C103" s="231"/>
      <c r="D103" s="232" t="s">
        <v>202</v>
      </c>
      <c r="E103" s="233" t="s">
        <v>19</v>
      </c>
      <c r="F103" s="234" t="s">
        <v>899</v>
      </c>
      <c r="G103" s="231"/>
      <c r="H103" s="235">
        <v>20.16</v>
      </c>
      <c r="I103" s="236"/>
      <c r="J103" s="231"/>
      <c r="K103" s="231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202</v>
      </c>
      <c r="AU103" s="241" t="s">
        <v>80</v>
      </c>
      <c r="AV103" s="13" t="s">
        <v>80</v>
      </c>
      <c r="AW103" s="13" t="s">
        <v>32</v>
      </c>
      <c r="AX103" s="13" t="s">
        <v>71</v>
      </c>
      <c r="AY103" s="241" t="s">
        <v>187</v>
      </c>
    </row>
    <row r="104" s="14" customFormat="1">
      <c r="A104" s="14"/>
      <c r="B104" s="242"/>
      <c r="C104" s="243"/>
      <c r="D104" s="232" t="s">
        <v>202</v>
      </c>
      <c r="E104" s="244" t="s">
        <v>19</v>
      </c>
      <c r="F104" s="245" t="s">
        <v>482</v>
      </c>
      <c r="G104" s="243"/>
      <c r="H104" s="246">
        <v>20.16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202</v>
      </c>
      <c r="AU104" s="252" t="s">
        <v>80</v>
      </c>
      <c r="AV104" s="14" t="s">
        <v>91</v>
      </c>
      <c r="AW104" s="14" t="s">
        <v>32</v>
      </c>
      <c r="AX104" s="14" t="s">
        <v>71</v>
      </c>
      <c r="AY104" s="252" t="s">
        <v>187</v>
      </c>
    </row>
    <row r="105" s="13" customFormat="1">
      <c r="A105" s="13"/>
      <c r="B105" s="230"/>
      <c r="C105" s="231"/>
      <c r="D105" s="232" t="s">
        <v>202</v>
      </c>
      <c r="E105" s="233" t="s">
        <v>19</v>
      </c>
      <c r="F105" s="234" t="s">
        <v>900</v>
      </c>
      <c r="G105" s="231"/>
      <c r="H105" s="235">
        <v>311.75999999999999</v>
      </c>
      <c r="I105" s="236"/>
      <c r="J105" s="231"/>
      <c r="K105" s="231"/>
      <c r="L105" s="237"/>
      <c r="M105" s="238"/>
      <c r="N105" s="239"/>
      <c r="O105" s="239"/>
      <c r="P105" s="239"/>
      <c r="Q105" s="239"/>
      <c r="R105" s="239"/>
      <c r="S105" s="239"/>
      <c r="T105" s="24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202</v>
      </c>
      <c r="AU105" s="241" t="s">
        <v>80</v>
      </c>
      <c r="AV105" s="13" t="s">
        <v>80</v>
      </c>
      <c r="AW105" s="13" t="s">
        <v>32</v>
      </c>
      <c r="AX105" s="13" t="s">
        <v>71</v>
      </c>
      <c r="AY105" s="241" t="s">
        <v>187</v>
      </c>
    </row>
    <row r="106" s="14" customFormat="1">
      <c r="A106" s="14"/>
      <c r="B106" s="242"/>
      <c r="C106" s="243"/>
      <c r="D106" s="232" t="s">
        <v>202</v>
      </c>
      <c r="E106" s="244" t="s">
        <v>19</v>
      </c>
      <c r="F106" s="245" t="s">
        <v>771</v>
      </c>
      <c r="G106" s="243"/>
      <c r="H106" s="246">
        <v>311.75999999999999</v>
      </c>
      <c r="I106" s="247"/>
      <c r="J106" s="243"/>
      <c r="K106" s="243"/>
      <c r="L106" s="248"/>
      <c r="M106" s="249"/>
      <c r="N106" s="250"/>
      <c r="O106" s="250"/>
      <c r="P106" s="250"/>
      <c r="Q106" s="250"/>
      <c r="R106" s="250"/>
      <c r="S106" s="250"/>
      <c r="T106" s="25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2" t="s">
        <v>202</v>
      </c>
      <c r="AU106" s="252" t="s">
        <v>80</v>
      </c>
      <c r="AV106" s="14" t="s">
        <v>91</v>
      </c>
      <c r="AW106" s="14" t="s">
        <v>32</v>
      </c>
      <c r="AX106" s="14" t="s">
        <v>71</v>
      </c>
      <c r="AY106" s="252" t="s">
        <v>187</v>
      </c>
    </row>
    <row r="107" s="13" customFormat="1">
      <c r="A107" s="13"/>
      <c r="B107" s="230"/>
      <c r="C107" s="231"/>
      <c r="D107" s="232" t="s">
        <v>202</v>
      </c>
      <c r="E107" s="233" t="s">
        <v>19</v>
      </c>
      <c r="F107" s="234" t="s">
        <v>901</v>
      </c>
      <c r="G107" s="231"/>
      <c r="H107" s="235">
        <v>57.93</v>
      </c>
      <c r="I107" s="236"/>
      <c r="J107" s="231"/>
      <c r="K107" s="231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202</v>
      </c>
      <c r="AU107" s="241" t="s">
        <v>80</v>
      </c>
      <c r="AV107" s="13" t="s">
        <v>80</v>
      </c>
      <c r="AW107" s="13" t="s">
        <v>32</v>
      </c>
      <c r="AX107" s="13" t="s">
        <v>71</v>
      </c>
      <c r="AY107" s="241" t="s">
        <v>187</v>
      </c>
    </row>
    <row r="108" s="14" customFormat="1">
      <c r="A108" s="14"/>
      <c r="B108" s="242"/>
      <c r="C108" s="243"/>
      <c r="D108" s="232" t="s">
        <v>202</v>
      </c>
      <c r="E108" s="244" t="s">
        <v>19</v>
      </c>
      <c r="F108" s="245" t="s">
        <v>484</v>
      </c>
      <c r="G108" s="243"/>
      <c r="H108" s="246">
        <v>57.93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202</v>
      </c>
      <c r="AU108" s="252" t="s">
        <v>80</v>
      </c>
      <c r="AV108" s="14" t="s">
        <v>91</v>
      </c>
      <c r="AW108" s="14" t="s">
        <v>32</v>
      </c>
      <c r="AX108" s="14" t="s">
        <v>71</v>
      </c>
      <c r="AY108" s="252" t="s">
        <v>187</v>
      </c>
    </row>
    <row r="109" s="15" customFormat="1">
      <c r="A109" s="15"/>
      <c r="B109" s="253"/>
      <c r="C109" s="254"/>
      <c r="D109" s="232" t="s">
        <v>202</v>
      </c>
      <c r="E109" s="255" t="s">
        <v>19</v>
      </c>
      <c r="F109" s="256" t="s">
        <v>205</v>
      </c>
      <c r="G109" s="254"/>
      <c r="H109" s="257">
        <v>389.85000000000002</v>
      </c>
      <c r="I109" s="258"/>
      <c r="J109" s="254"/>
      <c r="K109" s="254"/>
      <c r="L109" s="259"/>
      <c r="M109" s="260"/>
      <c r="N109" s="261"/>
      <c r="O109" s="261"/>
      <c r="P109" s="261"/>
      <c r="Q109" s="261"/>
      <c r="R109" s="261"/>
      <c r="S109" s="261"/>
      <c r="T109" s="262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3" t="s">
        <v>202</v>
      </c>
      <c r="AU109" s="263" t="s">
        <v>80</v>
      </c>
      <c r="AV109" s="15" t="s">
        <v>112</v>
      </c>
      <c r="AW109" s="15" t="s">
        <v>32</v>
      </c>
      <c r="AX109" s="15" t="s">
        <v>78</v>
      </c>
      <c r="AY109" s="263" t="s">
        <v>187</v>
      </c>
    </row>
    <row r="110" s="2" customFormat="1" ht="16.5" customHeight="1">
      <c r="A110" s="39"/>
      <c r="B110" s="40"/>
      <c r="C110" s="212" t="s">
        <v>112</v>
      </c>
      <c r="D110" s="212" t="s">
        <v>188</v>
      </c>
      <c r="E110" s="213" t="s">
        <v>494</v>
      </c>
      <c r="F110" s="214" t="s">
        <v>491</v>
      </c>
      <c r="G110" s="215" t="s">
        <v>492</v>
      </c>
      <c r="H110" s="216">
        <v>209</v>
      </c>
      <c r="I110" s="217"/>
      <c r="J110" s="218">
        <f>ROUND(I110*H110,2)</f>
        <v>0</v>
      </c>
      <c r="K110" s="214" t="s">
        <v>19</v>
      </c>
      <c r="L110" s="45"/>
      <c r="M110" s="219" t="s">
        <v>19</v>
      </c>
      <c r="N110" s="220" t="s">
        <v>42</v>
      </c>
      <c r="O110" s="85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3" t="s">
        <v>112</v>
      </c>
      <c r="AT110" s="223" t="s">
        <v>188</v>
      </c>
      <c r="AU110" s="223" t="s">
        <v>80</v>
      </c>
      <c r="AY110" s="18" t="s">
        <v>187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8" t="s">
        <v>78</v>
      </c>
      <c r="BK110" s="224">
        <f>ROUND(I110*H110,2)</f>
        <v>0</v>
      </c>
      <c r="BL110" s="18" t="s">
        <v>112</v>
      </c>
      <c r="BM110" s="223" t="s">
        <v>919</v>
      </c>
    </row>
    <row r="111" s="2" customFormat="1" ht="16.5" customHeight="1">
      <c r="A111" s="39"/>
      <c r="B111" s="40"/>
      <c r="C111" s="212" t="s">
        <v>216</v>
      </c>
      <c r="D111" s="212" t="s">
        <v>188</v>
      </c>
      <c r="E111" s="213" t="s">
        <v>498</v>
      </c>
      <c r="F111" s="214" t="s">
        <v>499</v>
      </c>
      <c r="G111" s="215" t="s">
        <v>191</v>
      </c>
      <c r="H111" s="216">
        <v>461.30000000000001</v>
      </c>
      <c r="I111" s="217"/>
      <c r="J111" s="218">
        <f>ROUND(I111*H111,2)</f>
        <v>0</v>
      </c>
      <c r="K111" s="214" t="s">
        <v>19</v>
      </c>
      <c r="L111" s="45"/>
      <c r="M111" s="219" t="s">
        <v>19</v>
      </c>
      <c r="N111" s="220" t="s">
        <v>42</v>
      </c>
      <c r="O111" s="85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3" t="s">
        <v>112</v>
      </c>
      <c r="AT111" s="223" t="s">
        <v>188</v>
      </c>
      <c r="AU111" s="223" t="s">
        <v>80</v>
      </c>
      <c r="AY111" s="18" t="s">
        <v>187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8" t="s">
        <v>78</v>
      </c>
      <c r="BK111" s="224">
        <f>ROUND(I111*H111,2)</f>
        <v>0</v>
      </c>
      <c r="BL111" s="18" t="s">
        <v>112</v>
      </c>
      <c r="BM111" s="223" t="s">
        <v>920</v>
      </c>
    </row>
    <row r="112" s="13" customFormat="1">
      <c r="A112" s="13"/>
      <c r="B112" s="230"/>
      <c r="C112" s="231"/>
      <c r="D112" s="232" t="s">
        <v>202</v>
      </c>
      <c r="E112" s="233" t="s">
        <v>19</v>
      </c>
      <c r="F112" s="234" t="s">
        <v>910</v>
      </c>
      <c r="G112" s="231"/>
      <c r="H112" s="235">
        <v>461.30000000000001</v>
      </c>
      <c r="I112" s="236"/>
      <c r="J112" s="231"/>
      <c r="K112" s="231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202</v>
      </c>
      <c r="AU112" s="241" t="s">
        <v>80</v>
      </c>
      <c r="AV112" s="13" t="s">
        <v>80</v>
      </c>
      <c r="AW112" s="13" t="s">
        <v>32</v>
      </c>
      <c r="AX112" s="13" t="s">
        <v>71</v>
      </c>
      <c r="AY112" s="241" t="s">
        <v>187</v>
      </c>
    </row>
    <row r="113" s="14" customFormat="1">
      <c r="A113" s="14"/>
      <c r="B113" s="242"/>
      <c r="C113" s="243"/>
      <c r="D113" s="232" t="s">
        <v>202</v>
      </c>
      <c r="E113" s="244" t="s">
        <v>19</v>
      </c>
      <c r="F113" s="245" t="s">
        <v>911</v>
      </c>
      <c r="G113" s="243"/>
      <c r="H113" s="246">
        <v>461.30000000000001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202</v>
      </c>
      <c r="AU113" s="252" t="s">
        <v>80</v>
      </c>
      <c r="AV113" s="14" t="s">
        <v>91</v>
      </c>
      <c r="AW113" s="14" t="s">
        <v>32</v>
      </c>
      <c r="AX113" s="14" t="s">
        <v>71</v>
      </c>
      <c r="AY113" s="252" t="s">
        <v>187</v>
      </c>
    </row>
    <row r="114" s="15" customFormat="1">
      <c r="A114" s="15"/>
      <c r="B114" s="253"/>
      <c r="C114" s="254"/>
      <c r="D114" s="232" t="s">
        <v>202</v>
      </c>
      <c r="E114" s="255" t="s">
        <v>19</v>
      </c>
      <c r="F114" s="256" t="s">
        <v>205</v>
      </c>
      <c r="G114" s="254"/>
      <c r="H114" s="257">
        <v>461.30000000000001</v>
      </c>
      <c r="I114" s="258"/>
      <c r="J114" s="254"/>
      <c r="K114" s="254"/>
      <c r="L114" s="259"/>
      <c r="M114" s="260"/>
      <c r="N114" s="261"/>
      <c r="O114" s="261"/>
      <c r="P114" s="261"/>
      <c r="Q114" s="261"/>
      <c r="R114" s="261"/>
      <c r="S114" s="261"/>
      <c r="T114" s="262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3" t="s">
        <v>202</v>
      </c>
      <c r="AU114" s="263" t="s">
        <v>80</v>
      </c>
      <c r="AV114" s="15" t="s">
        <v>112</v>
      </c>
      <c r="AW114" s="15" t="s">
        <v>32</v>
      </c>
      <c r="AX114" s="15" t="s">
        <v>78</v>
      </c>
      <c r="AY114" s="263" t="s">
        <v>187</v>
      </c>
    </row>
    <row r="115" s="2" customFormat="1" ht="16.5" customHeight="1">
      <c r="A115" s="39"/>
      <c r="B115" s="40"/>
      <c r="C115" s="264" t="s">
        <v>223</v>
      </c>
      <c r="D115" s="264" t="s">
        <v>244</v>
      </c>
      <c r="E115" s="265" t="s">
        <v>301</v>
      </c>
      <c r="F115" s="266" t="s">
        <v>302</v>
      </c>
      <c r="G115" s="267" t="s">
        <v>303</v>
      </c>
      <c r="H115" s="268">
        <v>46.130000000000003</v>
      </c>
      <c r="I115" s="269"/>
      <c r="J115" s="270">
        <f>ROUND(I115*H115,2)</f>
        <v>0</v>
      </c>
      <c r="K115" s="266" t="s">
        <v>19</v>
      </c>
      <c r="L115" s="271"/>
      <c r="M115" s="272" t="s">
        <v>19</v>
      </c>
      <c r="N115" s="273" t="s">
        <v>42</v>
      </c>
      <c r="O115" s="85"/>
      <c r="P115" s="221">
        <f>O115*H115</f>
        <v>0</v>
      </c>
      <c r="Q115" s="221">
        <v>0.20000000000000001</v>
      </c>
      <c r="R115" s="221">
        <f>Q115*H115</f>
        <v>9.2260000000000009</v>
      </c>
      <c r="S115" s="221">
        <v>0</v>
      </c>
      <c r="T115" s="222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3" t="s">
        <v>234</v>
      </c>
      <c r="AT115" s="223" t="s">
        <v>244</v>
      </c>
      <c r="AU115" s="223" t="s">
        <v>80</v>
      </c>
      <c r="AY115" s="18" t="s">
        <v>187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8" t="s">
        <v>78</v>
      </c>
      <c r="BK115" s="224">
        <f>ROUND(I115*H115,2)</f>
        <v>0</v>
      </c>
      <c r="BL115" s="18" t="s">
        <v>112</v>
      </c>
      <c r="BM115" s="223" t="s">
        <v>921</v>
      </c>
    </row>
    <row r="116" s="13" customFormat="1">
      <c r="A116" s="13"/>
      <c r="B116" s="230"/>
      <c r="C116" s="231"/>
      <c r="D116" s="232" t="s">
        <v>202</v>
      </c>
      <c r="E116" s="231"/>
      <c r="F116" s="234" t="s">
        <v>913</v>
      </c>
      <c r="G116" s="231"/>
      <c r="H116" s="235">
        <v>46.130000000000003</v>
      </c>
      <c r="I116" s="236"/>
      <c r="J116" s="231"/>
      <c r="K116" s="231"/>
      <c r="L116" s="237"/>
      <c r="M116" s="238"/>
      <c r="N116" s="239"/>
      <c r="O116" s="239"/>
      <c r="P116" s="239"/>
      <c r="Q116" s="239"/>
      <c r="R116" s="239"/>
      <c r="S116" s="239"/>
      <c r="T116" s="24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202</v>
      </c>
      <c r="AU116" s="241" t="s">
        <v>80</v>
      </c>
      <c r="AV116" s="13" t="s">
        <v>80</v>
      </c>
      <c r="AW116" s="13" t="s">
        <v>4</v>
      </c>
      <c r="AX116" s="13" t="s">
        <v>78</v>
      </c>
      <c r="AY116" s="241" t="s">
        <v>187</v>
      </c>
    </row>
    <row r="117" s="2" customFormat="1" ht="16.5" customHeight="1">
      <c r="A117" s="39"/>
      <c r="B117" s="40"/>
      <c r="C117" s="212" t="s">
        <v>229</v>
      </c>
      <c r="D117" s="212" t="s">
        <v>188</v>
      </c>
      <c r="E117" s="213" t="s">
        <v>504</v>
      </c>
      <c r="F117" s="214" t="s">
        <v>505</v>
      </c>
      <c r="G117" s="215" t="s">
        <v>362</v>
      </c>
      <c r="H117" s="216">
        <v>1</v>
      </c>
      <c r="I117" s="217"/>
      <c r="J117" s="218">
        <f>ROUND(I117*H117,2)</f>
        <v>0</v>
      </c>
      <c r="K117" s="214" t="s">
        <v>19</v>
      </c>
      <c r="L117" s="45"/>
      <c r="M117" s="219" t="s">
        <v>19</v>
      </c>
      <c r="N117" s="220" t="s">
        <v>42</v>
      </c>
      <c r="O117" s="85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3" t="s">
        <v>112</v>
      </c>
      <c r="AT117" s="223" t="s">
        <v>188</v>
      </c>
      <c r="AU117" s="223" t="s">
        <v>80</v>
      </c>
      <c r="AY117" s="18" t="s">
        <v>187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8" t="s">
        <v>78</v>
      </c>
      <c r="BK117" s="224">
        <f>ROUND(I117*H117,2)</f>
        <v>0</v>
      </c>
      <c r="BL117" s="18" t="s">
        <v>112</v>
      </c>
      <c r="BM117" s="223" t="s">
        <v>922</v>
      </c>
    </row>
    <row r="118" s="2" customFormat="1">
      <c r="A118" s="39"/>
      <c r="B118" s="40"/>
      <c r="C118" s="41"/>
      <c r="D118" s="232" t="s">
        <v>315</v>
      </c>
      <c r="E118" s="41"/>
      <c r="F118" s="274" t="s">
        <v>640</v>
      </c>
      <c r="G118" s="41"/>
      <c r="H118" s="41"/>
      <c r="I118" s="227"/>
      <c r="J118" s="41"/>
      <c r="K118" s="41"/>
      <c r="L118" s="45"/>
      <c r="M118" s="277"/>
      <c r="N118" s="278"/>
      <c r="O118" s="279"/>
      <c r="P118" s="279"/>
      <c r="Q118" s="279"/>
      <c r="R118" s="279"/>
      <c r="S118" s="279"/>
      <c r="T118" s="280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315</v>
      </c>
      <c r="AU118" s="18" t="s">
        <v>80</v>
      </c>
    </row>
    <row r="119" s="2" customFormat="1" ht="6.96" customHeight="1">
      <c r="A119" s="39"/>
      <c r="B119" s="60"/>
      <c r="C119" s="61"/>
      <c r="D119" s="61"/>
      <c r="E119" s="61"/>
      <c r="F119" s="61"/>
      <c r="G119" s="61"/>
      <c r="H119" s="61"/>
      <c r="I119" s="61"/>
      <c r="J119" s="61"/>
      <c r="K119" s="61"/>
      <c r="L119" s="45"/>
      <c r="M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</sheetData>
  <sheetProtection sheet="1" autoFilter="0" formatColumns="0" formatRows="0" objects="1" scenarios="1" spinCount="100000" saltValue="AcypC9YK2SSS7txWmLu/S+Iv9/8EVFp8egEHclQ2RHQluUjr7kz6Oww6UYE1VXYn5wgLcMzcXFlXfPokg+F1Lw==" hashValue="il7qW62GBtgy2xqOFc8snD7v5/w2/h3IEDsbZkOV0b15CD7wWJaSyQwIKAOujdxJg7491RhD9bzhXkheAQitlQ==" algorithmName="SHA-512" password="CC35"/>
  <autoFilter ref="C92:K118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hyperlinks>
    <hyperlink ref="F97" r:id="rId1" display="https://podminky.urs.cz/item/CS_URS_2022_01/111151231"/>
    <hyperlink ref="F99" r:id="rId2" display="https://podminky.urs.cz/item/CS_URS_2022_01/184851257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155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80</v>
      </c>
    </row>
    <row r="4" s="1" customFormat="1" ht="24.96" customHeight="1">
      <c r="B4" s="21"/>
      <c r="D4" s="142" t="s">
        <v>159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Biocentrum BC3, BC5 a biokoridory, k. ú. Moutnice</v>
      </c>
      <c r="F7" s="144"/>
      <c r="G7" s="144"/>
      <c r="H7" s="144"/>
      <c r="L7" s="21"/>
    </row>
    <row r="8">
      <c r="B8" s="21"/>
      <c r="D8" s="144" t="s">
        <v>160</v>
      </c>
      <c r="L8" s="21"/>
    </row>
    <row r="9" s="1" customFormat="1" ht="16.5" customHeight="1">
      <c r="B9" s="21"/>
      <c r="E9" s="145" t="s">
        <v>801</v>
      </c>
      <c r="F9" s="1"/>
      <c r="G9" s="1"/>
      <c r="H9" s="1"/>
      <c r="L9" s="21"/>
    </row>
    <row r="10" s="1" customFormat="1" ht="12" customHeight="1">
      <c r="B10" s="21"/>
      <c r="D10" s="144" t="s">
        <v>162</v>
      </c>
      <c r="L10" s="21"/>
    </row>
    <row r="11" s="2" customFormat="1" ht="16.5" customHeight="1">
      <c r="A11" s="39"/>
      <c r="B11" s="45"/>
      <c r="C11" s="39"/>
      <c r="D11" s="39"/>
      <c r="E11" s="157" t="s">
        <v>893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468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923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27</v>
      </c>
      <c r="G16" s="39"/>
      <c r="H16" s="39"/>
      <c r="I16" s="144" t="s">
        <v>23</v>
      </c>
      <c r="J16" s="148" t="str">
        <f>'Rekapitulace stavby'!AN8</f>
        <v>15. 4. 2022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tr">
        <f>IF('Rekapitulace stavby'!AN10="","",'Rekapitulace stavby'!AN10)</f>
        <v/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 xml:space="preserve"> </v>
      </c>
      <c r="F19" s="39"/>
      <c r="G19" s="39"/>
      <c r="H19" s="39"/>
      <c r="I19" s="144" t="s">
        <v>28</v>
      </c>
      <c r="J19" s="134" t="str">
        <f>IF('Rekapitulace stavby'!AN11="","",'Rekapitulace stavby'!AN11)</f>
        <v/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tr">
        <f>IF('Rekapitulace stavby'!AN16="","",'Rekapitulace stavby'!AN16)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4" t="s">
        <v>28</v>
      </c>
      <c r="J25" s="134" t="str">
        <f>IF('Rekapitulace stavby'!AN17="","",'Rekapitulace stavby'!AN17)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33</v>
      </c>
      <c r="E27" s="39"/>
      <c r="F27" s="39"/>
      <c r="G27" s="39"/>
      <c r="H27" s="39"/>
      <c r="I27" s="144" t="s">
        <v>26</v>
      </c>
      <c r="J27" s="134" t="str">
        <f>IF('Rekapitulace stavby'!AN19="","",'Rekapitulace stavby'!AN19)</f>
        <v/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>VZD INVEST, s.r.o.</v>
      </c>
      <c r="F28" s="39"/>
      <c r="G28" s="39"/>
      <c r="H28" s="39"/>
      <c r="I28" s="144" t="s">
        <v>28</v>
      </c>
      <c r="J28" s="134" t="str">
        <f>IF('Rekapitulace stavby'!AN20="","",'Rekapitulace stavby'!AN20)</f>
        <v/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37</v>
      </c>
      <c r="E34" s="39"/>
      <c r="F34" s="39"/>
      <c r="G34" s="39"/>
      <c r="H34" s="39"/>
      <c r="I34" s="39"/>
      <c r="J34" s="155">
        <f>ROUND(J93,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39</v>
      </c>
      <c r="G36" s="39"/>
      <c r="H36" s="39"/>
      <c r="I36" s="156" t="s">
        <v>38</v>
      </c>
      <c r="J36" s="156" t="s">
        <v>40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41</v>
      </c>
      <c r="E37" s="144" t="s">
        <v>42</v>
      </c>
      <c r="F37" s="158">
        <f>ROUND((SUM(BE93:BE118)),  2)</f>
        <v>0</v>
      </c>
      <c r="G37" s="39"/>
      <c r="H37" s="39"/>
      <c r="I37" s="159">
        <v>0.20999999999999999</v>
      </c>
      <c r="J37" s="158">
        <f>ROUND(((SUM(BE93:BE118))*I37),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43</v>
      </c>
      <c r="F38" s="158">
        <f>ROUND((SUM(BF93:BF118)),  2)</f>
        <v>0</v>
      </c>
      <c r="G38" s="39"/>
      <c r="H38" s="39"/>
      <c r="I38" s="159">
        <v>0.14999999999999999</v>
      </c>
      <c r="J38" s="158">
        <f>ROUND(((SUM(BF93:BF118))*I38),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44</v>
      </c>
      <c r="F39" s="158">
        <f>ROUND((SUM(BG93:BG118)),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45</v>
      </c>
      <c r="F40" s="158">
        <f>ROUND((SUM(BH93:BH118)),  2)</f>
        <v>0</v>
      </c>
      <c r="G40" s="39"/>
      <c r="H40" s="39"/>
      <c r="I40" s="159">
        <v>0.14999999999999999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46</v>
      </c>
      <c r="F41" s="158">
        <f>ROUND((SUM(BI93:BI118)),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47</v>
      </c>
      <c r="E43" s="162"/>
      <c r="F43" s="162"/>
      <c r="G43" s="163" t="s">
        <v>48</v>
      </c>
      <c r="H43" s="164" t="s">
        <v>49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164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1" t="str">
        <f>E7</f>
        <v>Biocentrum BC3, BC5 a biokoridory, k. ú. Moutnice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160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801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162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81" t="s">
        <v>893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468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SO 04.4.3 - BK6 a BK5 - Výsadba dřevin - následná péče - 3. rok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3" t="str">
        <f>IF(J16="","",J16)</f>
        <v>15. 4. 2022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 xml:space="preserve"> </v>
      </c>
      <c r="G62" s="41"/>
      <c r="H62" s="41"/>
      <c r="I62" s="33" t="s">
        <v>31</v>
      </c>
      <c r="J62" s="37" t="str">
        <f>E25</f>
        <v xml:space="preserve"> 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33</v>
      </c>
      <c r="J63" s="37" t="str">
        <f>E28</f>
        <v>VZD INVEST, s.r.o.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165</v>
      </c>
      <c r="D65" s="173"/>
      <c r="E65" s="173"/>
      <c r="F65" s="173"/>
      <c r="G65" s="173"/>
      <c r="H65" s="173"/>
      <c r="I65" s="173"/>
      <c r="J65" s="174" t="s">
        <v>166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69</v>
      </c>
      <c r="D67" s="41"/>
      <c r="E67" s="41"/>
      <c r="F67" s="41"/>
      <c r="G67" s="41"/>
      <c r="H67" s="41"/>
      <c r="I67" s="41"/>
      <c r="J67" s="103">
        <f>J93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167</v>
      </c>
    </row>
    <row r="68" s="9" customFormat="1" ht="24.96" customHeight="1">
      <c r="A68" s="9"/>
      <c r="B68" s="176"/>
      <c r="C68" s="177"/>
      <c r="D68" s="178" t="s">
        <v>170</v>
      </c>
      <c r="E68" s="179"/>
      <c r="F68" s="179"/>
      <c r="G68" s="179"/>
      <c r="H68" s="179"/>
      <c r="I68" s="179"/>
      <c r="J68" s="180">
        <f>J94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470</v>
      </c>
      <c r="E69" s="184"/>
      <c r="F69" s="184"/>
      <c r="G69" s="184"/>
      <c r="H69" s="184"/>
      <c r="I69" s="184"/>
      <c r="J69" s="185">
        <f>J95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173</v>
      </c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1" t="str">
        <f>E7</f>
        <v>Biocentrum BC3, BC5 a biokoridory, k. ú. Moutnice</v>
      </c>
      <c r="F79" s="33"/>
      <c r="G79" s="33"/>
      <c r="H79" s="33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160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1" customFormat="1" ht="16.5" customHeight="1">
      <c r="B81" s="22"/>
      <c r="C81" s="23"/>
      <c r="D81" s="23"/>
      <c r="E81" s="171" t="s">
        <v>801</v>
      </c>
      <c r="F81" s="23"/>
      <c r="G81" s="23"/>
      <c r="H81" s="23"/>
      <c r="I81" s="23"/>
      <c r="J81" s="23"/>
      <c r="K81" s="23"/>
      <c r="L81" s="21"/>
    </row>
    <row r="82" s="1" customFormat="1" ht="12" customHeight="1">
      <c r="B82" s="22"/>
      <c r="C82" s="33" t="s">
        <v>162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281" t="s">
        <v>893</v>
      </c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468</v>
      </c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E13</f>
        <v>SO 04.4.3 - BK6 a BK5 - Výsadba dřevin - následná péče - 3. rok</v>
      </c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F16</f>
        <v xml:space="preserve"> </v>
      </c>
      <c r="G87" s="41"/>
      <c r="H87" s="41"/>
      <c r="I87" s="33" t="s">
        <v>23</v>
      </c>
      <c r="J87" s="73" t="str">
        <f>IF(J16="","",J16)</f>
        <v>15. 4. 2022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E19</f>
        <v xml:space="preserve"> </v>
      </c>
      <c r="G89" s="41"/>
      <c r="H89" s="41"/>
      <c r="I89" s="33" t="s">
        <v>31</v>
      </c>
      <c r="J89" s="37" t="str">
        <f>E25</f>
        <v xml:space="preserve"> 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29</v>
      </c>
      <c r="D90" s="41"/>
      <c r="E90" s="41"/>
      <c r="F90" s="28" t="str">
        <f>IF(E22="","",E22)</f>
        <v>Vyplň údaj</v>
      </c>
      <c r="G90" s="41"/>
      <c r="H90" s="41"/>
      <c r="I90" s="33" t="s">
        <v>33</v>
      </c>
      <c r="J90" s="37" t="str">
        <f>E28</f>
        <v>VZD INVEST, s.r.o.</v>
      </c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7"/>
      <c r="B92" s="188"/>
      <c r="C92" s="189" t="s">
        <v>174</v>
      </c>
      <c r="D92" s="190" t="s">
        <v>56</v>
      </c>
      <c r="E92" s="190" t="s">
        <v>52</v>
      </c>
      <c r="F92" s="190" t="s">
        <v>53</v>
      </c>
      <c r="G92" s="190" t="s">
        <v>175</v>
      </c>
      <c r="H92" s="190" t="s">
        <v>176</v>
      </c>
      <c r="I92" s="190" t="s">
        <v>177</v>
      </c>
      <c r="J92" s="190" t="s">
        <v>166</v>
      </c>
      <c r="K92" s="191" t="s">
        <v>178</v>
      </c>
      <c r="L92" s="192"/>
      <c r="M92" s="93" t="s">
        <v>19</v>
      </c>
      <c r="N92" s="94" t="s">
        <v>41</v>
      </c>
      <c r="O92" s="94" t="s">
        <v>179</v>
      </c>
      <c r="P92" s="94" t="s">
        <v>180</v>
      </c>
      <c r="Q92" s="94" t="s">
        <v>181</v>
      </c>
      <c r="R92" s="94" t="s">
        <v>182</v>
      </c>
      <c r="S92" s="94" t="s">
        <v>183</v>
      </c>
      <c r="T92" s="95" t="s">
        <v>184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39"/>
      <c r="B93" s="40"/>
      <c r="C93" s="100" t="s">
        <v>185</v>
      </c>
      <c r="D93" s="41"/>
      <c r="E93" s="41"/>
      <c r="F93" s="41"/>
      <c r="G93" s="41"/>
      <c r="H93" s="41"/>
      <c r="I93" s="41"/>
      <c r="J93" s="193">
        <f>BK93</f>
        <v>0</v>
      </c>
      <c r="K93" s="41"/>
      <c r="L93" s="45"/>
      <c r="M93" s="96"/>
      <c r="N93" s="194"/>
      <c r="O93" s="97"/>
      <c r="P93" s="195">
        <f>P94</f>
        <v>0</v>
      </c>
      <c r="Q93" s="97"/>
      <c r="R93" s="195">
        <f>R94</f>
        <v>9.2260000000000009</v>
      </c>
      <c r="S93" s="97"/>
      <c r="T93" s="196">
        <f>T94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70</v>
      </c>
      <c r="AU93" s="18" t="s">
        <v>167</v>
      </c>
      <c r="BK93" s="197">
        <f>BK94</f>
        <v>0</v>
      </c>
    </row>
    <row r="94" s="12" customFormat="1" ht="25.92" customHeight="1">
      <c r="A94" s="12"/>
      <c r="B94" s="198"/>
      <c r="C94" s="199"/>
      <c r="D94" s="200" t="s">
        <v>70</v>
      </c>
      <c r="E94" s="201" t="s">
        <v>383</v>
      </c>
      <c r="F94" s="201" t="s">
        <v>384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</f>
        <v>0</v>
      </c>
      <c r="Q94" s="206"/>
      <c r="R94" s="207">
        <f>R95</f>
        <v>9.2260000000000009</v>
      </c>
      <c r="S94" s="206"/>
      <c r="T94" s="208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78</v>
      </c>
      <c r="AT94" s="210" t="s">
        <v>70</v>
      </c>
      <c r="AU94" s="210" t="s">
        <v>71</v>
      </c>
      <c r="AY94" s="209" t="s">
        <v>187</v>
      </c>
      <c r="BK94" s="211">
        <f>BK95</f>
        <v>0</v>
      </c>
    </row>
    <row r="95" s="12" customFormat="1" ht="22.8" customHeight="1">
      <c r="A95" s="12"/>
      <c r="B95" s="198"/>
      <c r="C95" s="199"/>
      <c r="D95" s="200" t="s">
        <v>70</v>
      </c>
      <c r="E95" s="275" t="s">
        <v>78</v>
      </c>
      <c r="F95" s="275" t="s">
        <v>186</v>
      </c>
      <c r="G95" s="199"/>
      <c r="H95" s="199"/>
      <c r="I95" s="202"/>
      <c r="J95" s="276">
        <f>BK95</f>
        <v>0</v>
      </c>
      <c r="K95" s="199"/>
      <c r="L95" s="204"/>
      <c r="M95" s="205"/>
      <c r="N95" s="206"/>
      <c r="O95" s="206"/>
      <c r="P95" s="207">
        <f>SUM(P96:P118)</f>
        <v>0</v>
      </c>
      <c r="Q95" s="206"/>
      <c r="R95" s="207">
        <f>SUM(R96:R118)</f>
        <v>9.2260000000000009</v>
      </c>
      <c r="S95" s="206"/>
      <c r="T95" s="208">
        <f>SUM(T96:T118)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78</v>
      </c>
      <c r="AT95" s="210" t="s">
        <v>70</v>
      </c>
      <c r="AU95" s="210" t="s">
        <v>78</v>
      </c>
      <c r="AY95" s="209" t="s">
        <v>187</v>
      </c>
      <c r="BK95" s="211">
        <f>SUM(BK96:BK118)</f>
        <v>0</v>
      </c>
    </row>
    <row r="96" s="2" customFormat="1" ht="21.75" customHeight="1">
      <c r="A96" s="39"/>
      <c r="B96" s="40"/>
      <c r="C96" s="212" t="s">
        <v>78</v>
      </c>
      <c r="D96" s="212" t="s">
        <v>188</v>
      </c>
      <c r="E96" s="213" t="s">
        <v>189</v>
      </c>
      <c r="F96" s="214" t="s">
        <v>190</v>
      </c>
      <c r="G96" s="215" t="s">
        <v>191</v>
      </c>
      <c r="H96" s="216">
        <v>3225</v>
      </c>
      <c r="I96" s="217"/>
      <c r="J96" s="218">
        <f>ROUND(I96*H96,2)</f>
        <v>0</v>
      </c>
      <c r="K96" s="214" t="s">
        <v>192</v>
      </c>
      <c r="L96" s="45"/>
      <c r="M96" s="219" t="s">
        <v>19</v>
      </c>
      <c r="N96" s="220" t="s">
        <v>42</v>
      </c>
      <c r="O96" s="85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3" t="s">
        <v>112</v>
      </c>
      <c r="AT96" s="223" t="s">
        <v>188</v>
      </c>
      <c r="AU96" s="223" t="s">
        <v>80</v>
      </c>
      <c r="AY96" s="18" t="s">
        <v>187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78</v>
      </c>
      <c r="BK96" s="224">
        <f>ROUND(I96*H96,2)</f>
        <v>0</v>
      </c>
      <c r="BL96" s="18" t="s">
        <v>112</v>
      </c>
      <c r="BM96" s="223" t="s">
        <v>924</v>
      </c>
    </row>
    <row r="97" s="2" customFormat="1">
      <c r="A97" s="39"/>
      <c r="B97" s="40"/>
      <c r="C97" s="41"/>
      <c r="D97" s="225" t="s">
        <v>195</v>
      </c>
      <c r="E97" s="41"/>
      <c r="F97" s="226" t="s">
        <v>196</v>
      </c>
      <c r="G97" s="41"/>
      <c r="H97" s="41"/>
      <c r="I97" s="227"/>
      <c r="J97" s="41"/>
      <c r="K97" s="41"/>
      <c r="L97" s="45"/>
      <c r="M97" s="228"/>
      <c r="N97" s="229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195</v>
      </c>
      <c r="AU97" s="18" t="s">
        <v>80</v>
      </c>
    </row>
    <row r="98" s="2" customFormat="1" ht="16.5" customHeight="1">
      <c r="A98" s="39"/>
      <c r="B98" s="40"/>
      <c r="C98" s="212" t="s">
        <v>80</v>
      </c>
      <c r="D98" s="212" t="s">
        <v>188</v>
      </c>
      <c r="E98" s="213" t="s">
        <v>763</v>
      </c>
      <c r="F98" s="214" t="s">
        <v>764</v>
      </c>
      <c r="G98" s="215" t="s">
        <v>544</v>
      </c>
      <c r="H98" s="216">
        <v>0.42899999999999999</v>
      </c>
      <c r="I98" s="217"/>
      <c r="J98" s="218">
        <f>ROUND(I98*H98,2)</f>
        <v>0</v>
      </c>
      <c r="K98" s="214" t="s">
        <v>192</v>
      </c>
      <c r="L98" s="45"/>
      <c r="M98" s="219" t="s">
        <v>19</v>
      </c>
      <c r="N98" s="220" t="s">
        <v>42</v>
      </c>
      <c r="O98" s="85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3" t="s">
        <v>112</v>
      </c>
      <c r="AT98" s="223" t="s">
        <v>188</v>
      </c>
      <c r="AU98" s="223" t="s">
        <v>80</v>
      </c>
      <c r="AY98" s="18" t="s">
        <v>187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78</v>
      </c>
      <c r="BK98" s="224">
        <f>ROUND(I98*H98,2)</f>
        <v>0</v>
      </c>
      <c r="BL98" s="18" t="s">
        <v>112</v>
      </c>
      <c r="BM98" s="223" t="s">
        <v>925</v>
      </c>
    </row>
    <row r="99" s="2" customFormat="1">
      <c r="A99" s="39"/>
      <c r="B99" s="40"/>
      <c r="C99" s="41"/>
      <c r="D99" s="225" t="s">
        <v>195</v>
      </c>
      <c r="E99" s="41"/>
      <c r="F99" s="226" t="s">
        <v>766</v>
      </c>
      <c r="G99" s="41"/>
      <c r="H99" s="41"/>
      <c r="I99" s="227"/>
      <c r="J99" s="41"/>
      <c r="K99" s="41"/>
      <c r="L99" s="45"/>
      <c r="M99" s="228"/>
      <c r="N99" s="229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195</v>
      </c>
      <c r="AU99" s="18" t="s">
        <v>80</v>
      </c>
    </row>
    <row r="100" s="13" customFormat="1">
      <c r="A100" s="13"/>
      <c r="B100" s="230"/>
      <c r="C100" s="231"/>
      <c r="D100" s="232" t="s">
        <v>202</v>
      </c>
      <c r="E100" s="231"/>
      <c r="F100" s="234" t="s">
        <v>897</v>
      </c>
      <c r="G100" s="231"/>
      <c r="H100" s="235">
        <v>0.42899999999999999</v>
      </c>
      <c r="I100" s="236"/>
      <c r="J100" s="231"/>
      <c r="K100" s="231"/>
      <c r="L100" s="237"/>
      <c r="M100" s="238"/>
      <c r="N100" s="239"/>
      <c r="O100" s="239"/>
      <c r="P100" s="239"/>
      <c r="Q100" s="239"/>
      <c r="R100" s="239"/>
      <c r="S100" s="239"/>
      <c r="T100" s="24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202</v>
      </c>
      <c r="AU100" s="241" t="s">
        <v>80</v>
      </c>
      <c r="AV100" s="13" t="s">
        <v>80</v>
      </c>
      <c r="AW100" s="13" t="s">
        <v>4</v>
      </c>
      <c r="AX100" s="13" t="s">
        <v>78</v>
      </c>
      <c r="AY100" s="241" t="s">
        <v>187</v>
      </c>
    </row>
    <row r="101" s="2" customFormat="1" ht="16.5" customHeight="1">
      <c r="A101" s="39"/>
      <c r="B101" s="40"/>
      <c r="C101" s="212" t="s">
        <v>91</v>
      </c>
      <c r="D101" s="212" t="s">
        <v>188</v>
      </c>
      <c r="E101" s="213" t="s">
        <v>477</v>
      </c>
      <c r="F101" s="214" t="s">
        <v>478</v>
      </c>
      <c r="G101" s="215" t="s">
        <v>303</v>
      </c>
      <c r="H101" s="216">
        <v>389.85000000000002</v>
      </c>
      <c r="I101" s="217"/>
      <c r="J101" s="218">
        <f>ROUND(I101*H101,2)</f>
        <v>0</v>
      </c>
      <c r="K101" s="214" t="s">
        <v>19</v>
      </c>
      <c r="L101" s="45"/>
      <c r="M101" s="219" t="s">
        <v>19</v>
      </c>
      <c r="N101" s="220" t="s">
        <v>42</v>
      </c>
      <c r="O101" s="85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3" t="s">
        <v>112</v>
      </c>
      <c r="AT101" s="223" t="s">
        <v>188</v>
      </c>
      <c r="AU101" s="223" t="s">
        <v>80</v>
      </c>
      <c r="AY101" s="18" t="s">
        <v>187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8" t="s">
        <v>78</v>
      </c>
      <c r="BK101" s="224">
        <f>ROUND(I101*H101,2)</f>
        <v>0</v>
      </c>
      <c r="BL101" s="18" t="s">
        <v>112</v>
      </c>
      <c r="BM101" s="223" t="s">
        <v>926</v>
      </c>
    </row>
    <row r="102" s="2" customFormat="1">
      <c r="A102" s="39"/>
      <c r="B102" s="40"/>
      <c r="C102" s="41"/>
      <c r="D102" s="232" t="s">
        <v>315</v>
      </c>
      <c r="E102" s="41"/>
      <c r="F102" s="274" t="s">
        <v>480</v>
      </c>
      <c r="G102" s="41"/>
      <c r="H102" s="41"/>
      <c r="I102" s="227"/>
      <c r="J102" s="41"/>
      <c r="K102" s="41"/>
      <c r="L102" s="45"/>
      <c r="M102" s="228"/>
      <c r="N102" s="229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315</v>
      </c>
      <c r="AU102" s="18" t="s">
        <v>80</v>
      </c>
    </row>
    <row r="103" s="13" customFormat="1">
      <c r="A103" s="13"/>
      <c r="B103" s="230"/>
      <c r="C103" s="231"/>
      <c r="D103" s="232" t="s">
        <v>202</v>
      </c>
      <c r="E103" s="233" t="s">
        <v>19</v>
      </c>
      <c r="F103" s="234" t="s">
        <v>899</v>
      </c>
      <c r="G103" s="231"/>
      <c r="H103" s="235">
        <v>20.16</v>
      </c>
      <c r="I103" s="236"/>
      <c r="J103" s="231"/>
      <c r="K103" s="231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202</v>
      </c>
      <c r="AU103" s="241" t="s">
        <v>80</v>
      </c>
      <c r="AV103" s="13" t="s">
        <v>80</v>
      </c>
      <c r="AW103" s="13" t="s">
        <v>32</v>
      </c>
      <c r="AX103" s="13" t="s">
        <v>71</v>
      </c>
      <c r="AY103" s="241" t="s">
        <v>187</v>
      </c>
    </row>
    <row r="104" s="14" customFormat="1">
      <c r="A104" s="14"/>
      <c r="B104" s="242"/>
      <c r="C104" s="243"/>
      <c r="D104" s="232" t="s">
        <v>202</v>
      </c>
      <c r="E104" s="244" t="s">
        <v>19</v>
      </c>
      <c r="F104" s="245" t="s">
        <v>482</v>
      </c>
      <c r="G104" s="243"/>
      <c r="H104" s="246">
        <v>20.16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202</v>
      </c>
      <c r="AU104" s="252" t="s">
        <v>80</v>
      </c>
      <c r="AV104" s="14" t="s">
        <v>91</v>
      </c>
      <c r="AW104" s="14" t="s">
        <v>32</v>
      </c>
      <c r="AX104" s="14" t="s">
        <v>71</v>
      </c>
      <c r="AY104" s="252" t="s">
        <v>187</v>
      </c>
    </row>
    <row r="105" s="13" customFormat="1">
      <c r="A105" s="13"/>
      <c r="B105" s="230"/>
      <c r="C105" s="231"/>
      <c r="D105" s="232" t="s">
        <v>202</v>
      </c>
      <c r="E105" s="233" t="s">
        <v>19</v>
      </c>
      <c r="F105" s="234" t="s">
        <v>900</v>
      </c>
      <c r="G105" s="231"/>
      <c r="H105" s="235">
        <v>311.75999999999999</v>
      </c>
      <c r="I105" s="236"/>
      <c r="J105" s="231"/>
      <c r="K105" s="231"/>
      <c r="L105" s="237"/>
      <c r="M105" s="238"/>
      <c r="N105" s="239"/>
      <c r="O105" s="239"/>
      <c r="P105" s="239"/>
      <c r="Q105" s="239"/>
      <c r="R105" s="239"/>
      <c r="S105" s="239"/>
      <c r="T105" s="24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202</v>
      </c>
      <c r="AU105" s="241" t="s">
        <v>80</v>
      </c>
      <c r="AV105" s="13" t="s">
        <v>80</v>
      </c>
      <c r="AW105" s="13" t="s">
        <v>32</v>
      </c>
      <c r="AX105" s="13" t="s">
        <v>71</v>
      </c>
      <c r="AY105" s="241" t="s">
        <v>187</v>
      </c>
    </row>
    <row r="106" s="14" customFormat="1">
      <c r="A106" s="14"/>
      <c r="B106" s="242"/>
      <c r="C106" s="243"/>
      <c r="D106" s="232" t="s">
        <v>202</v>
      </c>
      <c r="E106" s="244" t="s">
        <v>19</v>
      </c>
      <c r="F106" s="245" t="s">
        <v>771</v>
      </c>
      <c r="G106" s="243"/>
      <c r="H106" s="246">
        <v>311.75999999999999</v>
      </c>
      <c r="I106" s="247"/>
      <c r="J106" s="243"/>
      <c r="K106" s="243"/>
      <c r="L106" s="248"/>
      <c r="M106" s="249"/>
      <c r="N106" s="250"/>
      <c r="O106" s="250"/>
      <c r="P106" s="250"/>
      <c r="Q106" s="250"/>
      <c r="R106" s="250"/>
      <c r="S106" s="250"/>
      <c r="T106" s="25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2" t="s">
        <v>202</v>
      </c>
      <c r="AU106" s="252" t="s">
        <v>80</v>
      </c>
      <c r="AV106" s="14" t="s">
        <v>91</v>
      </c>
      <c r="AW106" s="14" t="s">
        <v>32</v>
      </c>
      <c r="AX106" s="14" t="s">
        <v>71</v>
      </c>
      <c r="AY106" s="252" t="s">
        <v>187</v>
      </c>
    </row>
    <row r="107" s="13" customFormat="1">
      <c r="A107" s="13"/>
      <c r="B107" s="230"/>
      <c r="C107" s="231"/>
      <c r="D107" s="232" t="s">
        <v>202</v>
      </c>
      <c r="E107" s="233" t="s">
        <v>19</v>
      </c>
      <c r="F107" s="234" t="s">
        <v>901</v>
      </c>
      <c r="G107" s="231"/>
      <c r="H107" s="235">
        <v>57.93</v>
      </c>
      <c r="I107" s="236"/>
      <c r="J107" s="231"/>
      <c r="K107" s="231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202</v>
      </c>
      <c r="AU107" s="241" t="s">
        <v>80</v>
      </c>
      <c r="AV107" s="13" t="s">
        <v>80</v>
      </c>
      <c r="AW107" s="13" t="s">
        <v>32</v>
      </c>
      <c r="AX107" s="13" t="s">
        <v>71</v>
      </c>
      <c r="AY107" s="241" t="s">
        <v>187</v>
      </c>
    </row>
    <row r="108" s="14" customFormat="1">
      <c r="A108" s="14"/>
      <c r="B108" s="242"/>
      <c r="C108" s="243"/>
      <c r="D108" s="232" t="s">
        <v>202</v>
      </c>
      <c r="E108" s="244" t="s">
        <v>19</v>
      </c>
      <c r="F108" s="245" t="s">
        <v>484</v>
      </c>
      <c r="G108" s="243"/>
      <c r="H108" s="246">
        <v>57.93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202</v>
      </c>
      <c r="AU108" s="252" t="s">
        <v>80</v>
      </c>
      <c r="AV108" s="14" t="s">
        <v>91</v>
      </c>
      <c r="AW108" s="14" t="s">
        <v>32</v>
      </c>
      <c r="AX108" s="14" t="s">
        <v>71</v>
      </c>
      <c r="AY108" s="252" t="s">
        <v>187</v>
      </c>
    </row>
    <row r="109" s="15" customFormat="1">
      <c r="A109" s="15"/>
      <c r="B109" s="253"/>
      <c r="C109" s="254"/>
      <c r="D109" s="232" t="s">
        <v>202</v>
      </c>
      <c r="E109" s="255" t="s">
        <v>19</v>
      </c>
      <c r="F109" s="256" t="s">
        <v>205</v>
      </c>
      <c r="G109" s="254"/>
      <c r="H109" s="257">
        <v>389.85000000000002</v>
      </c>
      <c r="I109" s="258"/>
      <c r="J109" s="254"/>
      <c r="K109" s="254"/>
      <c r="L109" s="259"/>
      <c r="M109" s="260"/>
      <c r="N109" s="261"/>
      <c r="O109" s="261"/>
      <c r="P109" s="261"/>
      <c r="Q109" s="261"/>
      <c r="R109" s="261"/>
      <c r="S109" s="261"/>
      <c r="T109" s="262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3" t="s">
        <v>202</v>
      </c>
      <c r="AU109" s="263" t="s">
        <v>80</v>
      </c>
      <c r="AV109" s="15" t="s">
        <v>112</v>
      </c>
      <c r="AW109" s="15" t="s">
        <v>32</v>
      </c>
      <c r="AX109" s="15" t="s">
        <v>78</v>
      </c>
      <c r="AY109" s="263" t="s">
        <v>187</v>
      </c>
    </row>
    <row r="110" s="2" customFormat="1" ht="16.5" customHeight="1">
      <c r="A110" s="39"/>
      <c r="B110" s="40"/>
      <c r="C110" s="212" t="s">
        <v>112</v>
      </c>
      <c r="D110" s="212" t="s">
        <v>188</v>
      </c>
      <c r="E110" s="213" t="s">
        <v>494</v>
      </c>
      <c r="F110" s="214" t="s">
        <v>491</v>
      </c>
      <c r="G110" s="215" t="s">
        <v>492</v>
      </c>
      <c r="H110" s="216">
        <v>209</v>
      </c>
      <c r="I110" s="217"/>
      <c r="J110" s="218">
        <f>ROUND(I110*H110,2)</f>
        <v>0</v>
      </c>
      <c r="K110" s="214" t="s">
        <v>19</v>
      </c>
      <c r="L110" s="45"/>
      <c r="M110" s="219" t="s">
        <v>19</v>
      </c>
      <c r="N110" s="220" t="s">
        <v>42</v>
      </c>
      <c r="O110" s="85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3" t="s">
        <v>112</v>
      </c>
      <c r="AT110" s="223" t="s">
        <v>188</v>
      </c>
      <c r="AU110" s="223" t="s">
        <v>80</v>
      </c>
      <c r="AY110" s="18" t="s">
        <v>187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8" t="s">
        <v>78</v>
      </c>
      <c r="BK110" s="224">
        <f>ROUND(I110*H110,2)</f>
        <v>0</v>
      </c>
      <c r="BL110" s="18" t="s">
        <v>112</v>
      </c>
      <c r="BM110" s="223" t="s">
        <v>927</v>
      </c>
    </row>
    <row r="111" s="2" customFormat="1" ht="16.5" customHeight="1">
      <c r="A111" s="39"/>
      <c r="B111" s="40"/>
      <c r="C111" s="212" t="s">
        <v>216</v>
      </c>
      <c r="D111" s="212" t="s">
        <v>188</v>
      </c>
      <c r="E111" s="213" t="s">
        <v>498</v>
      </c>
      <c r="F111" s="214" t="s">
        <v>499</v>
      </c>
      <c r="G111" s="215" t="s">
        <v>191</v>
      </c>
      <c r="H111" s="216">
        <v>461.30000000000001</v>
      </c>
      <c r="I111" s="217"/>
      <c r="J111" s="218">
        <f>ROUND(I111*H111,2)</f>
        <v>0</v>
      </c>
      <c r="K111" s="214" t="s">
        <v>19</v>
      </c>
      <c r="L111" s="45"/>
      <c r="M111" s="219" t="s">
        <v>19</v>
      </c>
      <c r="N111" s="220" t="s">
        <v>42</v>
      </c>
      <c r="O111" s="85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3" t="s">
        <v>112</v>
      </c>
      <c r="AT111" s="223" t="s">
        <v>188</v>
      </c>
      <c r="AU111" s="223" t="s">
        <v>80</v>
      </c>
      <c r="AY111" s="18" t="s">
        <v>187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8" t="s">
        <v>78</v>
      </c>
      <c r="BK111" s="224">
        <f>ROUND(I111*H111,2)</f>
        <v>0</v>
      </c>
      <c r="BL111" s="18" t="s">
        <v>112</v>
      </c>
      <c r="BM111" s="223" t="s">
        <v>928</v>
      </c>
    </row>
    <row r="112" s="13" customFormat="1">
      <c r="A112" s="13"/>
      <c r="B112" s="230"/>
      <c r="C112" s="231"/>
      <c r="D112" s="232" t="s">
        <v>202</v>
      </c>
      <c r="E112" s="233" t="s">
        <v>19</v>
      </c>
      <c r="F112" s="234" t="s">
        <v>910</v>
      </c>
      <c r="G112" s="231"/>
      <c r="H112" s="235">
        <v>461.30000000000001</v>
      </c>
      <c r="I112" s="236"/>
      <c r="J112" s="231"/>
      <c r="K112" s="231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202</v>
      </c>
      <c r="AU112" s="241" t="s">
        <v>80</v>
      </c>
      <c r="AV112" s="13" t="s">
        <v>80</v>
      </c>
      <c r="AW112" s="13" t="s">
        <v>32</v>
      </c>
      <c r="AX112" s="13" t="s">
        <v>71</v>
      </c>
      <c r="AY112" s="241" t="s">
        <v>187</v>
      </c>
    </row>
    <row r="113" s="14" customFormat="1">
      <c r="A113" s="14"/>
      <c r="B113" s="242"/>
      <c r="C113" s="243"/>
      <c r="D113" s="232" t="s">
        <v>202</v>
      </c>
      <c r="E113" s="244" t="s">
        <v>19</v>
      </c>
      <c r="F113" s="245" t="s">
        <v>911</v>
      </c>
      <c r="G113" s="243"/>
      <c r="H113" s="246">
        <v>461.30000000000001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202</v>
      </c>
      <c r="AU113" s="252" t="s">
        <v>80</v>
      </c>
      <c r="AV113" s="14" t="s">
        <v>91</v>
      </c>
      <c r="AW113" s="14" t="s">
        <v>32</v>
      </c>
      <c r="AX113" s="14" t="s">
        <v>71</v>
      </c>
      <c r="AY113" s="252" t="s">
        <v>187</v>
      </c>
    </row>
    <row r="114" s="15" customFormat="1">
      <c r="A114" s="15"/>
      <c r="B114" s="253"/>
      <c r="C114" s="254"/>
      <c r="D114" s="232" t="s">
        <v>202</v>
      </c>
      <c r="E114" s="255" t="s">
        <v>19</v>
      </c>
      <c r="F114" s="256" t="s">
        <v>205</v>
      </c>
      <c r="G114" s="254"/>
      <c r="H114" s="257">
        <v>461.30000000000001</v>
      </c>
      <c r="I114" s="258"/>
      <c r="J114" s="254"/>
      <c r="K114" s="254"/>
      <c r="L114" s="259"/>
      <c r="M114" s="260"/>
      <c r="N114" s="261"/>
      <c r="O114" s="261"/>
      <c r="P114" s="261"/>
      <c r="Q114" s="261"/>
      <c r="R114" s="261"/>
      <c r="S114" s="261"/>
      <c r="T114" s="262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3" t="s">
        <v>202</v>
      </c>
      <c r="AU114" s="263" t="s">
        <v>80</v>
      </c>
      <c r="AV114" s="15" t="s">
        <v>112</v>
      </c>
      <c r="AW114" s="15" t="s">
        <v>32</v>
      </c>
      <c r="AX114" s="15" t="s">
        <v>78</v>
      </c>
      <c r="AY114" s="263" t="s">
        <v>187</v>
      </c>
    </row>
    <row r="115" s="2" customFormat="1" ht="16.5" customHeight="1">
      <c r="A115" s="39"/>
      <c r="B115" s="40"/>
      <c r="C115" s="264" t="s">
        <v>223</v>
      </c>
      <c r="D115" s="264" t="s">
        <v>244</v>
      </c>
      <c r="E115" s="265" t="s">
        <v>301</v>
      </c>
      <c r="F115" s="266" t="s">
        <v>302</v>
      </c>
      <c r="G115" s="267" t="s">
        <v>303</v>
      </c>
      <c r="H115" s="268">
        <v>46.130000000000003</v>
      </c>
      <c r="I115" s="269"/>
      <c r="J115" s="270">
        <f>ROUND(I115*H115,2)</f>
        <v>0</v>
      </c>
      <c r="K115" s="266" t="s">
        <v>19</v>
      </c>
      <c r="L115" s="271"/>
      <c r="M115" s="272" t="s">
        <v>19</v>
      </c>
      <c r="N115" s="273" t="s">
        <v>42</v>
      </c>
      <c r="O115" s="85"/>
      <c r="P115" s="221">
        <f>O115*H115</f>
        <v>0</v>
      </c>
      <c r="Q115" s="221">
        <v>0.20000000000000001</v>
      </c>
      <c r="R115" s="221">
        <f>Q115*H115</f>
        <v>9.2260000000000009</v>
      </c>
      <c r="S115" s="221">
        <v>0</v>
      </c>
      <c r="T115" s="222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3" t="s">
        <v>234</v>
      </c>
      <c r="AT115" s="223" t="s">
        <v>244</v>
      </c>
      <c r="AU115" s="223" t="s">
        <v>80</v>
      </c>
      <c r="AY115" s="18" t="s">
        <v>187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8" t="s">
        <v>78</v>
      </c>
      <c r="BK115" s="224">
        <f>ROUND(I115*H115,2)</f>
        <v>0</v>
      </c>
      <c r="BL115" s="18" t="s">
        <v>112</v>
      </c>
      <c r="BM115" s="223" t="s">
        <v>929</v>
      </c>
    </row>
    <row r="116" s="13" customFormat="1">
      <c r="A116" s="13"/>
      <c r="B116" s="230"/>
      <c r="C116" s="231"/>
      <c r="D116" s="232" t="s">
        <v>202</v>
      </c>
      <c r="E116" s="231"/>
      <c r="F116" s="234" t="s">
        <v>913</v>
      </c>
      <c r="G116" s="231"/>
      <c r="H116" s="235">
        <v>46.130000000000003</v>
      </c>
      <c r="I116" s="236"/>
      <c r="J116" s="231"/>
      <c r="K116" s="231"/>
      <c r="L116" s="237"/>
      <c r="M116" s="238"/>
      <c r="N116" s="239"/>
      <c r="O116" s="239"/>
      <c r="P116" s="239"/>
      <c r="Q116" s="239"/>
      <c r="R116" s="239"/>
      <c r="S116" s="239"/>
      <c r="T116" s="24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202</v>
      </c>
      <c r="AU116" s="241" t="s">
        <v>80</v>
      </c>
      <c r="AV116" s="13" t="s">
        <v>80</v>
      </c>
      <c r="AW116" s="13" t="s">
        <v>4</v>
      </c>
      <c r="AX116" s="13" t="s">
        <v>78</v>
      </c>
      <c r="AY116" s="241" t="s">
        <v>187</v>
      </c>
    </row>
    <row r="117" s="2" customFormat="1" ht="16.5" customHeight="1">
      <c r="A117" s="39"/>
      <c r="B117" s="40"/>
      <c r="C117" s="212" t="s">
        <v>229</v>
      </c>
      <c r="D117" s="212" t="s">
        <v>188</v>
      </c>
      <c r="E117" s="213" t="s">
        <v>504</v>
      </c>
      <c r="F117" s="214" t="s">
        <v>505</v>
      </c>
      <c r="G117" s="215" t="s">
        <v>362</v>
      </c>
      <c r="H117" s="216">
        <v>1</v>
      </c>
      <c r="I117" s="217"/>
      <c r="J117" s="218">
        <f>ROUND(I117*H117,2)</f>
        <v>0</v>
      </c>
      <c r="K117" s="214" t="s">
        <v>19</v>
      </c>
      <c r="L117" s="45"/>
      <c r="M117" s="219" t="s">
        <v>19</v>
      </c>
      <c r="N117" s="220" t="s">
        <v>42</v>
      </c>
      <c r="O117" s="85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3" t="s">
        <v>112</v>
      </c>
      <c r="AT117" s="223" t="s">
        <v>188</v>
      </c>
      <c r="AU117" s="223" t="s">
        <v>80</v>
      </c>
      <c r="AY117" s="18" t="s">
        <v>187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8" t="s">
        <v>78</v>
      </c>
      <c r="BK117" s="224">
        <f>ROUND(I117*H117,2)</f>
        <v>0</v>
      </c>
      <c r="BL117" s="18" t="s">
        <v>112</v>
      </c>
      <c r="BM117" s="223" t="s">
        <v>930</v>
      </c>
    </row>
    <row r="118" s="2" customFormat="1">
      <c r="A118" s="39"/>
      <c r="B118" s="40"/>
      <c r="C118" s="41"/>
      <c r="D118" s="232" t="s">
        <v>315</v>
      </c>
      <c r="E118" s="41"/>
      <c r="F118" s="274" t="s">
        <v>640</v>
      </c>
      <c r="G118" s="41"/>
      <c r="H118" s="41"/>
      <c r="I118" s="227"/>
      <c r="J118" s="41"/>
      <c r="K118" s="41"/>
      <c r="L118" s="45"/>
      <c r="M118" s="277"/>
      <c r="N118" s="278"/>
      <c r="O118" s="279"/>
      <c r="P118" s="279"/>
      <c r="Q118" s="279"/>
      <c r="R118" s="279"/>
      <c r="S118" s="279"/>
      <c r="T118" s="280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315</v>
      </c>
      <c r="AU118" s="18" t="s">
        <v>80</v>
      </c>
    </row>
    <row r="119" s="2" customFormat="1" ht="6.96" customHeight="1">
      <c r="A119" s="39"/>
      <c r="B119" s="60"/>
      <c r="C119" s="61"/>
      <c r="D119" s="61"/>
      <c r="E119" s="61"/>
      <c r="F119" s="61"/>
      <c r="G119" s="61"/>
      <c r="H119" s="61"/>
      <c r="I119" s="61"/>
      <c r="J119" s="61"/>
      <c r="K119" s="61"/>
      <c r="L119" s="45"/>
      <c r="M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</sheetData>
  <sheetProtection sheet="1" autoFilter="0" formatColumns="0" formatRows="0" objects="1" scenarios="1" spinCount="100000" saltValue="FgKwm+4FFXrOPxATt0ypezMd5efieQzwKGWgxIJiszqFBayGGQehKt4Gga6ZF77AFim2tR+s2qESOcxxMnmO1Q==" hashValue="LQhaodCO5T+TLfg7JP4Nfxsmmw21bfzFJMyWoKP5KSisbjpRpGqA/hL3YMQMlVuZcami5KKWRtIXMFojHWqRPg==" algorithmName="SHA-512" password="CC35"/>
  <autoFilter ref="C92:K118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hyperlinks>
    <hyperlink ref="F97" r:id="rId1" display="https://podminky.urs.cz/item/CS_URS_2022_01/111151231"/>
    <hyperlink ref="F99" r:id="rId2" display="https://podminky.urs.cz/item/CS_URS_2022_01/184851257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158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80</v>
      </c>
    </row>
    <row r="4" s="1" customFormat="1" ht="24.96" customHeight="1">
      <c r="B4" s="21"/>
      <c r="D4" s="142" t="s">
        <v>159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Biocentrum BC3, BC5 a biokoridory, k. ú. Moutnice</v>
      </c>
      <c r="F7" s="144"/>
      <c r="G7" s="144"/>
      <c r="H7" s="144"/>
      <c r="L7" s="21"/>
    </row>
    <row r="8" s="2" customFormat="1" ht="12" customHeight="1">
      <c r="A8" s="39"/>
      <c r="B8" s="45"/>
      <c r="C8" s="39"/>
      <c r="D8" s="144" t="s">
        <v>160</v>
      </c>
      <c r="E8" s="39"/>
      <c r="F8" s="39"/>
      <c r="G8" s="39"/>
      <c r="H8" s="39"/>
      <c r="I8" s="39"/>
      <c r="J8" s="39"/>
      <c r="K8" s="39"/>
      <c r="L8" s="14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7" t="s">
        <v>931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4" t="s">
        <v>18</v>
      </c>
      <c r="E11" s="39"/>
      <c r="F11" s="134" t="s">
        <v>19</v>
      </c>
      <c r="G11" s="39"/>
      <c r="H11" s="39"/>
      <c r="I11" s="144" t="s">
        <v>20</v>
      </c>
      <c r="J11" s="134" t="s">
        <v>19</v>
      </c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21</v>
      </c>
      <c r="E12" s="39"/>
      <c r="F12" s="134" t="s">
        <v>27</v>
      </c>
      <c r="G12" s="39"/>
      <c r="H12" s="39"/>
      <c r="I12" s="144" t="s">
        <v>23</v>
      </c>
      <c r="J12" s="148" t="str">
        <f>'Rekapitulace stavby'!AN8</f>
        <v>15. 4. 2022</v>
      </c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25</v>
      </c>
      <c r="E14" s="39"/>
      <c r="F14" s="39"/>
      <c r="G14" s="39"/>
      <c r="H14" s="39"/>
      <c r="I14" s="144" t="s">
        <v>26</v>
      </c>
      <c r="J14" s="134" t="str">
        <f>IF('Rekapitulace stavby'!AN10="","",'Rekapitulace stavby'!AN10)</f>
        <v/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 xml:space="preserve"> </v>
      </c>
      <c r="F15" s="39"/>
      <c r="G15" s="39"/>
      <c r="H15" s="39"/>
      <c r="I15" s="144" t="s">
        <v>28</v>
      </c>
      <c r="J15" s="134" t="str">
        <f>IF('Rekapitulace stavby'!AN11="","",'Rekapitulace stavby'!AN11)</f>
        <v/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4" t="s">
        <v>29</v>
      </c>
      <c r="E17" s="39"/>
      <c r="F17" s="39"/>
      <c r="G17" s="39"/>
      <c r="H17" s="39"/>
      <c r="I17" s="144" t="s">
        <v>26</v>
      </c>
      <c r="J17" s="34" t="str">
        <f>'Rekapitulace stavby'!AN13</f>
        <v>Vyplň údaj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4" t="s">
        <v>28</v>
      </c>
      <c r="J18" s="34" t="str">
        <f>'Rekapitulace stavby'!AN14</f>
        <v>Vyplň údaj</v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4" t="s">
        <v>31</v>
      </c>
      <c r="E20" s="39"/>
      <c r="F20" s="39"/>
      <c r="G20" s="39"/>
      <c r="H20" s="39"/>
      <c r="I20" s="144" t="s">
        <v>26</v>
      </c>
      <c r="J20" s="134" t="str">
        <f>IF('Rekapitulace stavby'!AN16="","",'Rekapitulace stavby'!AN16)</f>
        <v/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4" t="s">
        <v>28</v>
      </c>
      <c r="J21" s="134" t="str">
        <f>IF('Rekapitulace stavby'!AN17="","",'Rekapitulace stavby'!AN17)</f>
        <v/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4" t="s">
        <v>33</v>
      </c>
      <c r="E23" s="39"/>
      <c r="F23" s="39"/>
      <c r="G23" s="39"/>
      <c r="H23" s="39"/>
      <c r="I23" s="144" t="s">
        <v>26</v>
      </c>
      <c r="J23" s="134" t="str">
        <f>IF('Rekapitulace stavby'!AN19="","",'Rekapitulace stavby'!AN19)</f>
        <v/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>VZD INVEST, s.r.o.</v>
      </c>
      <c r="F24" s="39"/>
      <c r="G24" s="39"/>
      <c r="H24" s="39"/>
      <c r="I24" s="144" t="s">
        <v>28</v>
      </c>
      <c r="J24" s="134" t="str">
        <f>IF('Rekapitulace stavby'!AN20="","",'Rekapitulace stavby'!AN20)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4" t="s">
        <v>35</v>
      </c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3"/>
      <c r="E29" s="153"/>
      <c r="F29" s="153"/>
      <c r="G29" s="153"/>
      <c r="H29" s="153"/>
      <c r="I29" s="153"/>
      <c r="J29" s="153"/>
      <c r="K29" s="153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4" t="s">
        <v>37</v>
      </c>
      <c r="E30" s="39"/>
      <c r="F30" s="39"/>
      <c r="G30" s="39"/>
      <c r="H30" s="39"/>
      <c r="I30" s="39"/>
      <c r="J30" s="155">
        <f>ROUND(J81, 2)</f>
        <v>0</v>
      </c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6" t="s">
        <v>39</v>
      </c>
      <c r="G32" s="39"/>
      <c r="H32" s="39"/>
      <c r="I32" s="156" t="s">
        <v>38</v>
      </c>
      <c r="J32" s="156" t="s">
        <v>40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7" t="s">
        <v>41</v>
      </c>
      <c r="E33" s="144" t="s">
        <v>42</v>
      </c>
      <c r="F33" s="158">
        <f>ROUND((SUM(BE81:BE101)),  2)</f>
        <v>0</v>
      </c>
      <c r="G33" s="39"/>
      <c r="H33" s="39"/>
      <c r="I33" s="159">
        <v>0.20999999999999999</v>
      </c>
      <c r="J33" s="158">
        <f>ROUND(((SUM(BE81:BE101))*I33),  2)</f>
        <v>0</v>
      </c>
      <c r="K33" s="39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4" t="s">
        <v>43</v>
      </c>
      <c r="F34" s="158">
        <f>ROUND((SUM(BF81:BF101)),  2)</f>
        <v>0</v>
      </c>
      <c r="G34" s="39"/>
      <c r="H34" s="39"/>
      <c r="I34" s="159">
        <v>0.14999999999999999</v>
      </c>
      <c r="J34" s="158">
        <f>ROUND(((SUM(BF81:BF101))*I34), 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4" t="s">
        <v>44</v>
      </c>
      <c r="F35" s="158">
        <f>ROUND((SUM(BG81:BG101)),  2)</f>
        <v>0</v>
      </c>
      <c r="G35" s="39"/>
      <c r="H35" s="39"/>
      <c r="I35" s="159">
        <v>0.20999999999999999</v>
      </c>
      <c r="J35" s="158">
        <f>0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45</v>
      </c>
      <c r="F36" s="158">
        <f>ROUND((SUM(BH81:BH101)),  2)</f>
        <v>0</v>
      </c>
      <c r="G36" s="39"/>
      <c r="H36" s="39"/>
      <c r="I36" s="159">
        <v>0.14999999999999999</v>
      </c>
      <c r="J36" s="158">
        <f>0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46</v>
      </c>
      <c r="F37" s="158">
        <f>ROUND((SUM(BI81:BI101)),  2)</f>
        <v>0</v>
      </c>
      <c r="G37" s="39"/>
      <c r="H37" s="39"/>
      <c r="I37" s="159">
        <v>0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164</v>
      </c>
      <c r="D45" s="41"/>
      <c r="E45" s="41"/>
      <c r="F45" s="41"/>
      <c r="G45" s="41"/>
      <c r="H45" s="41"/>
      <c r="I45" s="41"/>
      <c r="J45" s="41"/>
      <c r="K45" s="41"/>
      <c r="L45" s="14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Biocentrum BC3, BC5 a biokoridory, k. ú. Moutnice</v>
      </c>
      <c r="F48" s="33"/>
      <c r="G48" s="33"/>
      <c r="H48" s="33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160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VRN - Výsadby - Vedlejší rozpočtové náklady</v>
      </c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15. 4. 2022</v>
      </c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VZD INVEST, s.r.o.</v>
      </c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165</v>
      </c>
      <c r="D57" s="173"/>
      <c r="E57" s="173"/>
      <c r="F57" s="173"/>
      <c r="G57" s="173"/>
      <c r="H57" s="173"/>
      <c r="I57" s="173"/>
      <c r="J57" s="174" t="s">
        <v>166</v>
      </c>
      <c r="K57" s="173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5" t="s">
        <v>69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167</v>
      </c>
    </row>
    <row r="60" s="9" customFormat="1" ht="24.96" customHeight="1">
      <c r="A60" s="9"/>
      <c r="B60" s="176"/>
      <c r="C60" s="177"/>
      <c r="D60" s="178" t="s">
        <v>170</v>
      </c>
      <c r="E60" s="179"/>
      <c r="F60" s="179"/>
      <c r="G60" s="179"/>
      <c r="H60" s="179"/>
      <c r="I60" s="179"/>
      <c r="J60" s="180">
        <f>J82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6"/>
      <c r="D61" s="183" t="s">
        <v>932</v>
      </c>
      <c r="E61" s="184"/>
      <c r="F61" s="184"/>
      <c r="G61" s="184"/>
      <c r="H61" s="184"/>
      <c r="I61" s="184"/>
      <c r="J61" s="185">
        <f>J83</f>
        <v>0</v>
      </c>
      <c r="K61" s="126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173</v>
      </c>
      <c r="D68" s="41"/>
      <c r="E68" s="41"/>
      <c r="F68" s="41"/>
      <c r="G68" s="41"/>
      <c r="H68" s="41"/>
      <c r="I68" s="41"/>
      <c r="J68" s="41"/>
      <c r="K68" s="41"/>
      <c r="L68" s="14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71" t="str">
        <f>E7</f>
        <v>Biocentrum BC3, BC5 a biokoridory, k. ú. Moutnice</v>
      </c>
      <c r="F71" s="33"/>
      <c r="G71" s="33"/>
      <c r="H71" s="33"/>
      <c r="I71" s="41"/>
      <c r="J71" s="41"/>
      <c r="K71" s="4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160</v>
      </c>
      <c r="D72" s="41"/>
      <c r="E72" s="41"/>
      <c r="F72" s="41"/>
      <c r="G72" s="41"/>
      <c r="H72" s="41"/>
      <c r="I72" s="41"/>
      <c r="J72" s="41"/>
      <c r="K72" s="41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VRN - Výsadby - Vedlejší rozpočtové náklady</v>
      </c>
      <c r="F73" s="41"/>
      <c r="G73" s="41"/>
      <c r="H73" s="41"/>
      <c r="I73" s="41"/>
      <c r="J73" s="41"/>
      <c r="K73" s="4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 xml:space="preserve"> </v>
      </c>
      <c r="G75" s="41"/>
      <c r="H75" s="41"/>
      <c r="I75" s="33" t="s">
        <v>23</v>
      </c>
      <c r="J75" s="73" t="str">
        <f>IF(J12="","",J12)</f>
        <v>15. 4. 2022</v>
      </c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 xml:space="preserve"> </v>
      </c>
      <c r="G77" s="41"/>
      <c r="H77" s="41"/>
      <c r="I77" s="33" t="s">
        <v>31</v>
      </c>
      <c r="J77" s="37" t="str">
        <f>E21</f>
        <v xml:space="preserve"> </v>
      </c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IF(E18="","",E18)</f>
        <v>Vyplň údaj</v>
      </c>
      <c r="G78" s="41"/>
      <c r="H78" s="41"/>
      <c r="I78" s="33" t="s">
        <v>33</v>
      </c>
      <c r="J78" s="37" t="str">
        <f>E24</f>
        <v>VZD INVEST, s.r.o.</v>
      </c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87"/>
      <c r="B80" s="188"/>
      <c r="C80" s="189" t="s">
        <v>174</v>
      </c>
      <c r="D80" s="190" t="s">
        <v>56</v>
      </c>
      <c r="E80" s="190" t="s">
        <v>52</v>
      </c>
      <c r="F80" s="190" t="s">
        <v>53</v>
      </c>
      <c r="G80" s="190" t="s">
        <v>175</v>
      </c>
      <c r="H80" s="190" t="s">
        <v>176</v>
      </c>
      <c r="I80" s="190" t="s">
        <v>177</v>
      </c>
      <c r="J80" s="190" t="s">
        <v>166</v>
      </c>
      <c r="K80" s="191" t="s">
        <v>178</v>
      </c>
      <c r="L80" s="192"/>
      <c r="M80" s="93" t="s">
        <v>19</v>
      </c>
      <c r="N80" s="94" t="s">
        <v>41</v>
      </c>
      <c r="O80" s="94" t="s">
        <v>179</v>
      </c>
      <c r="P80" s="94" t="s">
        <v>180</v>
      </c>
      <c r="Q80" s="94" t="s">
        <v>181</v>
      </c>
      <c r="R80" s="94" t="s">
        <v>182</v>
      </c>
      <c r="S80" s="94" t="s">
        <v>183</v>
      </c>
      <c r="T80" s="95" t="s">
        <v>184</v>
      </c>
      <c r="U80" s="187"/>
      <c r="V80" s="187"/>
      <c r="W80" s="187"/>
      <c r="X80" s="187"/>
      <c r="Y80" s="187"/>
      <c r="Z80" s="187"/>
      <c r="AA80" s="187"/>
      <c r="AB80" s="187"/>
      <c r="AC80" s="187"/>
      <c r="AD80" s="187"/>
      <c r="AE80" s="187"/>
    </row>
    <row r="81" s="2" customFormat="1" ht="22.8" customHeight="1">
      <c r="A81" s="39"/>
      <c r="B81" s="40"/>
      <c r="C81" s="100" t="s">
        <v>185</v>
      </c>
      <c r="D81" s="41"/>
      <c r="E81" s="41"/>
      <c r="F81" s="41"/>
      <c r="G81" s="41"/>
      <c r="H81" s="41"/>
      <c r="I81" s="41"/>
      <c r="J81" s="193">
        <f>BK81</f>
        <v>0</v>
      </c>
      <c r="K81" s="41"/>
      <c r="L81" s="45"/>
      <c r="M81" s="96"/>
      <c r="N81" s="194"/>
      <c r="O81" s="97"/>
      <c r="P81" s="195">
        <f>P82</f>
        <v>0</v>
      </c>
      <c r="Q81" s="97"/>
      <c r="R81" s="195">
        <f>R82</f>
        <v>0.0091800000000000007</v>
      </c>
      <c r="S81" s="97"/>
      <c r="T81" s="196">
        <f>T82</f>
        <v>0.17099999999999999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70</v>
      </c>
      <c r="AU81" s="18" t="s">
        <v>167</v>
      </c>
      <c r="BK81" s="197">
        <f>BK82</f>
        <v>0</v>
      </c>
    </row>
    <row r="82" s="12" customFormat="1" ht="25.92" customHeight="1">
      <c r="A82" s="12"/>
      <c r="B82" s="198"/>
      <c r="C82" s="199"/>
      <c r="D82" s="200" t="s">
        <v>70</v>
      </c>
      <c r="E82" s="201" t="s">
        <v>383</v>
      </c>
      <c r="F82" s="201" t="s">
        <v>384</v>
      </c>
      <c r="G82" s="199"/>
      <c r="H82" s="199"/>
      <c r="I82" s="202"/>
      <c r="J82" s="203">
        <f>BK82</f>
        <v>0</v>
      </c>
      <c r="K82" s="199"/>
      <c r="L82" s="204"/>
      <c r="M82" s="205"/>
      <c r="N82" s="206"/>
      <c r="O82" s="206"/>
      <c r="P82" s="207">
        <f>P83</f>
        <v>0</v>
      </c>
      <c r="Q82" s="206"/>
      <c r="R82" s="207">
        <f>R83</f>
        <v>0.0091800000000000007</v>
      </c>
      <c r="S82" s="206"/>
      <c r="T82" s="208">
        <f>T83</f>
        <v>0.17099999999999999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9" t="s">
        <v>216</v>
      </c>
      <c r="AT82" s="210" t="s">
        <v>70</v>
      </c>
      <c r="AU82" s="210" t="s">
        <v>71</v>
      </c>
      <c r="AY82" s="209" t="s">
        <v>187</v>
      </c>
      <c r="BK82" s="211">
        <f>BK83</f>
        <v>0</v>
      </c>
    </row>
    <row r="83" s="12" customFormat="1" ht="22.8" customHeight="1">
      <c r="A83" s="12"/>
      <c r="B83" s="198"/>
      <c r="C83" s="199"/>
      <c r="D83" s="200" t="s">
        <v>70</v>
      </c>
      <c r="E83" s="275" t="s">
        <v>933</v>
      </c>
      <c r="F83" s="275" t="s">
        <v>157</v>
      </c>
      <c r="G83" s="199"/>
      <c r="H83" s="199"/>
      <c r="I83" s="202"/>
      <c r="J83" s="276">
        <f>BK83</f>
        <v>0</v>
      </c>
      <c r="K83" s="199"/>
      <c r="L83" s="204"/>
      <c r="M83" s="205"/>
      <c r="N83" s="206"/>
      <c r="O83" s="206"/>
      <c r="P83" s="207">
        <f>SUM(P84:P101)</f>
        <v>0</v>
      </c>
      <c r="Q83" s="206"/>
      <c r="R83" s="207">
        <f>SUM(R84:R101)</f>
        <v>0.0091800000000000007</v>
      </c>
      <c r="S83" s="206"/>
      <c r="T83" s="208">
        <f>SUM(T84:T101)</f>
        <v>0.17099999999999999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9" t="s">
        <v>216</v>
      </c>
      <c r="AT83" s="210" t="s">
        <v>70</v>
      </c>
      <c r="AU83" s="210" t="s">
        <v>78</v>
      </c>
      <c r="AY83" s="209" t="s">
        <v>187</v>
      </c>
      <c r="BK83" s="211">
        <f>SUM(BK84:BK101)</f>
        <v>0</v>
      </c>
    </row>
    <row r="84" s="2" customFormat="1" ht="16.5" customHeight="1">
      <c r="A84" s="39"/>
      <c r="B84" s="40"/>
      <c r="C84" s="212" t="s">
        <v>78</v>
      </c>
      <c r="D84" s="212" t="s">
        <v>188</v>
      </c>
      <c r="E84" s="213" t="s">
        <v>934</v>
      </c>
      <c r="F84" s="214" t="s">
        <v>935</v>
      </c>
      <c r="G84" s="215" t="s">
        <v>936</v>
      </c>
      <c r="H84" s="216">
        <v>1</v>
      </c>
      <c r="I84" s="217"/>
      <c r="J84" s="218">
        <f>ROUND(I84*H84,2)</f>
        <v>0</v>
      </c>
      <c r="K84" s="214" t="s">
        <v>19</v>
      </c>
      <c r="L84" s="45"/>
      <c r="M84" s="219" t="s">
        <v>19</v>
      </c>
      <c r="N84" s="220" t="s">
        <v>42</v>
      </c>
      <c r="O84" s="85"/>
      <c r="P84" s="221">
        <f>O84*H84</f>
        <v>0</v>
      </c>
      <c r="Q84" s="221">
        <v>0.0010200000000000001</v>
      </c>
      <c r="R84" s="221">
        <f>Q84*H84</f>
        <v>0.0010200000000000001</v>
      </c>
      <c r="S84" s="221">
        <v>0.019</v>
      </c>
      <c r="T84" s="222">
        <f>S84*H84</f>
        <v>0.019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23" t="s">
        <v>112</v>
      </c>
      <c r="AT84" s="223" t="s">
        <v>188</v>
      </c>
      <c r="AU84" s="223" t="s">
        <v>80</v>
      </c>
      <c r="AY84" s="18" t="s">
        <v>187</v>
      </c>
      <c r="BE84" s="224">
        <f>IF(N84="základní",J84,0)</f>
        <v>0</v>
      </c>
      <c r="BF84" s="224">
        <f>IF(N84="snížená",J84,0)</f>
        <v>0</v>
      </c>
      <c r="BG84" s="224">
        <f>IF(N84="zákl. přenesená",J84,0)</f>
        <v>0</v>
      </c>
      <c r="BH84" s="224">
        <f>IF(N84="sníž. přenesená",J84,0)</f>
        <v>0</v>
      </c>
      <c r="BI84" s="224">
        <f>IF(N84="nulová",J84,0)</f>
        <v>0</v>
      </c>
      <c r="BJ84" s="18" t="s">
        <v>78</v>
      </c>
      <c r="BK84" s="224">
        <f>ROUND(I84*H84,2)</f>
        <v>0</v>
      </c>
      <c r="BL84" s="18" t="s">
        <v>112</v>
      </c>
      <c r="BM84" s="223" t="s">
        <v>937</v>
      </c>
    </row>
    <row r="85" s="2" customFormat="1">
      <c r="A85" s="39"/>
      <c r="B85" s="40"/>
      <c r="C85" s="41"/>
      <c r="D85" s="232" t="s">
        <v>315</v>
      </c>
      <c r="E85" s="41"/>
      <c r="F85" s="274" t="s">
        <v>938</v>
      </c>
      <c r="G85" s="41"/>
      <c r="H85" s="41"/>
      <c r="I85" s="227"/>
      <c r="J85" s="41"/>
      <c r="K85" s="41"/>
      <c r="L85" s="45"/>
      <c r="M85" s="228"/>
      <c r="N85" s="229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315</v>
      </c>
      <c r="AU85" s="18" t="s">
        <v>80</v>
      </c>
    </row>
    <row r="86" s="2" customFormat="1" ht="16.5" customHeight="1">
      <c r="A86" s="39"/>
      <c r="B86" s="40"/>
      <c r="C86" s="212" t="s">
        <v>80</v>
      </c>
      <c r="D86" s="212" t="s">
        <v>188</v>
      </c>
      <c r="E86" s="213" t="s">
        <v>939</v>
      </c>
      <c r="F86" s="214" t="s">
        <v>940</v>
      </c>
      <c r="G86" s="215" t="s">
        <v>936</v>
      </c>
      <c r="H86" s="216">
        <v>1</v>
      </c>
      <c r="I86" s="217"/>
      <c r="J86" s="218">
        <f>ROUND(I86*H86,2)</f>
        <v>0</v>
      </c>
      <c r="K86" s="214" t="s">
        <v>19</v>
      </c>
      <c r="L86" s="45"/>
      <c r="M86" s="219" t="s">
        <v>19</v>
      </c>
      <c r="N86" s="220" t="s">
        <v>42</v>
      </c>
      <c r="O86" s="85"/>
      <c r="P86" s="221">
        <f>O86*H86</f>
        <v>0</v>
      </c>
      <c r="Q86" s="221">
        <v>0.0010200000000000001</v>
      </c>
      <c r="R86" s="221">
        <f>Q86*H86</f>
        <v>0.0010200000000000001</v>
      </c>
      <c r="S86" s="221">
        <v>0.019</v>
      </c>
      <c r="T86" s="222">
        <f>S86*H86</f>
        <v>0.019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23" t="s">
        <v>112</v>
      </c>
      <c r="AT86" s="223" t="s">
        <v>188</v>
      </c>
      <c r="AU86" s="223" t="s">
        <v>80</v>
      </c>
      <c r="AY86" s="18" t="s">
        <v>187</v>
      </c>
      <c r="BE86" s="224">
        <f>IF(N86="základní",J86,0)</f>
        <v>0</v>
      </c>
      <c r="BF86" s="224">
        <f>IF(N86="snížená",J86,0)</f>
        <v>0</v>
      </c>
      <c r="BG86" s="224">
        <f>IF(N86="zákl. přenesená",J86,0)</f>
        <v>0</v>
      </c>
      <c r="BH86" s="224">
        <f>IF(N86="sníž. přenesená",J86,0)</f>
        <v>0</v>
      </c>
      <c r="BI86" s="224">
        <f>IF(N86="nulová",J86,0)</f>
        <v>0</v>
      </c>
      <c r="BJ86" s="18" t="s">
        <v>78</v>
      </c>
      <c r="BK86" s="224">
        <f>ROUND(I86*H86,2)</f>
        <v>0</v>
      </c>
      <c r="BL86" s="18" t="s">
        <v>112</v>
      </c>
      <c r="BM86" s="223" t="s">
        <v>941</v>
      </c>
    </row>
    <row r="87" s="2" customFormat="1">
      <c r="A87" s="39"/>
      <c r="B87" s="40"/>
      <c r="C87" s="41"/>
      <c r="D87" s="232" t="s">
        <v>315</v>
      </c>
      <c r="E87" s="41"/>
      <c r="F87" s="274" t="s">
        <v>942</v>
      </c>
      <c r="G87" s="41"/>
      <c r="H87" s="41"/>
      <c r="I87" s="227"/>
      <c r="J87" s="41"/>
      <c r="K87" s="41"/>
      <c r="L87" s="45"/>
      <c r="M87" s="228"/>
      <c r="N87" s="229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315</v>
      </c>
      <c r="AU87" s="18" t="s">
        <v>80</v>
      </c>
    </row>
    <row r="88" s="2" customFormat="1" ht="16.5" customHeight="1">
      <c r="A88" s="39"/>
      <c r="B88" s="40"/>
      <c r="C88" s="212" t="s">
        <v>91</v>
      </c>
      <c r="D88" s="212" t="s">
        <v>188</v>
      </c>
      <c r="E88" s="213" t="s">
        <v>943</v>
      </c>
      <c r="F88" s="214" t="s">
        <v>944</v>
      </c>
      <c r="G88" s="215" t="s">
        <v>936</v>
      </c>
      <c r="H88" s="216">
        <v>1</v>
      </c>
      <c r="I88" s="217"/>
      <c r="J88" s="218">
        <f>ROUND(I88*H88,2)</f>
        <v>0</v>
      </c>
      <c r="K88" s="214" t="s">
        <v>19</v>
      </c>
      <c r="L88" s="45"/>
      <c r="M88" s="219" t="s">
        <v>19</v>
      </c>
      <c r="N88" s="220" t="s">
        <v>42</v>
      </c>
      <c r="O88" s="85"/>
      <c r="P88" s="221">
        <f>O88*H88</f>
        <v>0</v>
      </c>
      <c r="Q88" s="221">
        <v>0.0010200000000000001</v>
      </c>
      <c r="R88" s="221">
        <f>Q88*H88</f>
        <v>0.0010200000000000001</v>
      </c>
      <c r="S88" s="221">
        <v>0.019</v>
      </c>
      <c r="T88" s="222">
        <f>S88*H88</f>
        <v>0.019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3" t="s">
        <v>112</v>
      </c>
      <c r="AT88" s="223" t="s">
        <v>188</v>
      </c>
      <c r="AU88" s="223" t="s">
        <v>80</v>
      </c>
      <c r="AY88" s="18" t="s">
        <v>187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18" t="s">
        <v>78</v>
      </c>
      <c r="BK88" s="224">
        <f>ROUND(I88*H88,2)</f>
        <v>0</v>
      </c>
      <c r="BL88" s="18" t="s">
        <v>112</v>
      </c>
      <c r="BM88" s="223" t="s">
        <v>945</v>
      </c>
    </row>
    <row r="89" s="2" customFormat="1">
      <c r="A89" s="39"/>
      <c r="B89" s="40"/>
      <c r="C89" s="41"/>
      <c r="D89" s="232" t="s">
        <v>315</v>
      </c>
      <c r="E89" s="41"/>
      <c r="F89" s="274" t="s">
        <v>946</v>
      </c>
      <c r="G89" s="41"/>
      <c r="H89" s="41"/>
      <c r="I89" s="227"/>
      <c r="J89" s="41"/>
      <c r="K89" s="41"/>
      <c r="L89" s="45"/>
      <c r="M89" s="228"/>
      <c r="N89" s="229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315</v>
      </c>
      <c r="AU89" s="18" t="s">
        <v>80</v>
      </c>
    </row>
    <row r="90" s="2" customFormat="1" ht="16.5" customHeight="1">
      <c r="A90" s="39"/>
      <c r="B90" s="40"/>
      <c r="C90" s="212" t="s">
        <v>112</v>
      </c>
      <c r="D90" s="212" t="s">
        <v>188</v>
      </c>
      <c r="E90" s="213" t="s">
        <v>947</v>
      </c>
      <c r="F90" s="214" t="s">
        <v>948</v>
      </c>
      <c r="G90" s="215" t="s">
        <v>936</v>
      </c>
      <c r="H90" s="216">
        <v>1</v>
      </c>
      <c r="I90" s="217"/>
      <c r="J90" s="218">
        <f>ROUND(I90*H90,2)</f>
        <v>0</v>
      </c>
      <c r="K90" s="214" t="s">
        <v>19</v>
      </c>
      <c r="L90" s="45"/>
      <c r="M90" s="219" t="s">
        <v>19</v>
      </c>
      <c r="N90" s="220" t="s">
        <v>42</v>
      </c>
      <c r="O90" s="85"/>
      <c r="P90" s="221">
        <f>O90*H90</f>
        <v>0</v>
      </c>
      <c r="Q90" s="221">
        <v>0.0010200000000000001</v>
      </c>
      <c r="R90" s="221">
        <f>Q90*H90</f>
        <v>0.0010200000000000001</v>
      </c>
      <c r="S90" s="221">
        <v>0.019</v>
      </c>
      <c r="T90" s="222">
        <f>S90*H90</f>
        <v>0.019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3" t="s">
        <v>112</v>
      </c>
      <c r="AT90" s="223" t="s">
        <v>188</v>
      </c>
      <c r="AU90" s="223" t="s">
        <v>80</v>
      </c>
      <c r="AY90" s="18" t="s">
        <v>187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8" t="s">
        <v>78</v>
      </c>
      <c r="BK90" s="224">
        <f>ROUND(I90*H90,2)</f>
        <v>0</v>
      </c>
      <c r="BL90" s="18" t="s">
        <v>112</v>
      </c>
      <c r="BM90" s="223" t="s">
        <v>949</v>
      </c>
    </row>
    <row r="91" s="2" customFormat="1">
      <c r="A91" s="39"/>
      <c r="B91" s="40"/>
      <c r="C91" s="41"/>
      <c r="D91" s="232" t="s">
        <v>315</v>
      </c>
      <c r="E91" s="41"/>
      <c r="F91" s="274" t="s">
        <v>950</v>
      </c>
      <c r="G91" s="41"/>
      <c r="H91" s="41"/>
      <c r="I91" s="227"/>
      <c r="J91" s="41"/>
      <c r="K91" s="41"/>
      <c r="L91" s="45"/>
      <c r="M91" s="228"/>
      <c r="N91" s="229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315</v>
      </c>
      <c r="AU91" s="18" t="s">
        <v>80</v>
      </c>
    </row>
    <row r="92" s="2" customFormat="1" ht="16.5" customHeight="1">
      <c r="A92" s="39"/>
      <c r="B92" s="40"/>
      <c r="C92" s="212" t="s">
        <v>216</v>
      </c>
      <c r="D92" s="212" t="s">
        <v>188</v>
      </c>
      <c r="E92" s="213" t="s">
        <v>951</v>
      </c>
      <c r="F92" s="214" t="s">
        <v>952</v>
      </c>
      <c r="G92" s="215" t="s">
        <v>936</v>
      </c>
      <c r="H92" s="216">
        <v>1</v>
      </c>
      <c r="I92" s="217"/>
      <c r="J92" s="218">
        <f>ROUND(I92*H92,2)</f>
        <v>0</v>
      </c>
      <c r="K92" s="214" t="s">
        <v>19</v>
      </c>
      <c r="L92" s="45"/>
      <c r="M92" s="219" t="s">
        <v>19</v>
      </c>
      <c r="N92" s="220" t="s">
        <v>42</v>
      </c>
      <c r="O92" s="85"/>
      <c r="P92" s="221">
        <f>O92*H92</f>
        <v>0</v>
      </c>
      <c r="Q92" s="221">
        <v>0.0010200000000000001</v>
      </c>
      <c r="R92" s="221">
        <f>Q92*H92</f>
        <v>0.0010200000000000001</v>
      </c>
      <c r="S92" s="221">
        <v>0.019</v>
      </c>
      <c r="T92" s="222">
        <f>S92*H92</f>
        <v>0.019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3" t="s">
        <v>112</v>
      </c>
      <c r="AT92" s="223" t="s">
        <v>188</v>
      </c>
      <c r="AU92" s="223" t="s">
        <v>80</v>
      </c>
      <c r="AY92" s="18" t="s">
        <v>187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8" t="s">
        <v>78</v>
      </c>
      <c r="BK92" s="224">
        <f>ROUND(I92*H92,2)</f>
        <v>0</v>
      </c>
      <c r="BL92" s="18" t="s">
        <v>112</v>
      </c>
      <c r="BM92" s="223" t="s">
        <v>953</v>
      </c>
    </row>
    <row r="93" s="2" customFormat="1">
      <c r="A93" s="39"/>
      <c r="B93" s="40"/>
      <c r="C93" s="41"/>
      <c r="D93" s="232" t="s">
        <v>315</v>
      </c>
      <c r="E93" s="41"/>
      <c r="F93" s="274" t="s">
        <v>954</v>
      </c>
      <c r="G93" s="41"/>
      <c r="H93" s="41"/>
      <c r="I93" s="227"/>
      <c r="J93" s="41"/>
      <c r="K93" s="41"/>
      <c r="L93" s="45"/>
      <c r="M93" s="228"/>
      <c r="N93" s="229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315</v>
      </c>
      <c r="AU93" s="18" t="s">
        <v>80</v>
      </c>
    </row>
    <row r="94" s="2" customFormat="1" ht="21.75" customHeight="1">
      <c r="A94" s="39"/>
      <c r="B94" s="40"/>
      <c r="C94" s="212" t="s">
        <v>223</v>
      </c>
      <c r="D94" s="212" t="s">
        <v>188</v>
      </c>
      <c r="E94" s="213" t="s">
        <v>955</v>
      </c>
      <c r="F94" s="214" t="s">
        <v>956</v>
      </c>
      <c r="G94" s="215" t="s">
        <v>936</v>
      </c>
      <c r="H94" s="216">
        <v>1</v>
      </c>
      <c r="I94" s="217"/>
      <c r="J94" s="218">
        <f>ROUND(I94*H94,2)</f>
        <v>0</v>
      </c>
      <c r="K94" s="214" t="s">
        <v>19</v>
      </c>
      <c r="L94" s="45"/>
      <c r="M94" s="219" t="s">
        <v>19</v>
      </c>
      <c r="N94" s="220" t="s">
        <v>42</v>
      </c>
      <c r="O94" s="85"/>
      <c r="P94" s="221">
        <f>O94*H94</f>
        <v>0</v>
      </c>
      <c r="Q94" s="221">
        <v>0.0010200000000000001</v>
      </c>
      <c r="R94" s="221">
        <f>Q94*H94</f>
        <v>0.0010200000000000001</v>
      </c>
      <c r="S94" s="221">
        <v>0.019</v>
      </c>
      <c r="T94" s="222">
        <f>S94*H94</f>
        <v>0.019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3" t="s">
        <v>112</v>
      </c>
      <c r="AT94" s="223" t="s">
        <v>188</v>
      </c>
      <c r="AU94" s="223" t="s">
        <v>80</v>
      </c>
      <c r="AY94" s="18" t="s">
        <v>187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8" t="s">
        <v>78</v>
      </c>
      <c r="BK94" s="224">
        <f>ROUND(I94*H94,2)</f>
        <v>0</v>
      </c>
      <c r="BL94" s="18" t="s">
        <v>112</v>
      </c>
      <c r="BM94" s="223" t="s">
        <v>957</v>
      </c>
    </row>
    <row r="95" s="2" customFormat="1">
      <c r="A95" s="39"/>
      <c r="B95" s="40"/>
      <c r="C95" s="41"/>
      <c r="D95" s="232" t="s">
        <v>315</v>
      </c>
      <c r="E95" s="41"/>
      <c r="F95" s="274" t="s">
        <v>958</v>
      </c>
      <c r="G95" s="41"/>
      <c r="H95" s="41"/>
      <c r="I95" s="227"/>
      <c r="J95" s="41"/>
      <c r="K95" s="41"/>
      <c r="L95" s="45"/>
      <c r="M95" s="228"/>
      <c r="N95" s="229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315</v>
      </c>
      <c r="AU95" s="18" t="s">
        <v>80</v>
      </c>
    </row>
    <row r="96" s="2" customFormat="1" ht="16.5" customHeight="1">
      <c r="A96" s="39"/>
      <c r="B96" s="40"/>
      <c r="C96" s="212" t="s">
        <v>229</v>
      </c>
      <c r="D96" s="212" t="s">
        <v>188</v>
      </c>
      <c r="E96" s="213" t="s">
        <v>959</v>
      </c>
      <c r="F96" s="214" t="s">
        <v>960</v>
      </c>
      <c r="G96" s="215" t="s">
        <v>936</v>
      </c>
      <c r="H96" s="216">
        <v>1</v>
      </c>
      <c r="I96" s="217"/>
      <c r="J96" s="218">
        <f>ROUND(I96*H96,2)</f>
        <v>0</v>
      </c>
      <c r="K96" s="214" t="s">
        <v>19</v>
      </c>
      <c r="L96" s="45"/>
      <c r="M96" s="219" t="s">
        <v>19</v>
      </c>
      <c r="N96" s="220" t="s">
        <v>42</v>
      </c>
      <c r="O96" s="85"/>
      <c r="P96" s="221">
        <f>O96*H96</f>
        <v>0</v>
      </c>
      <c r="Q96" s="221">
        <v>0.0010200000000000001</v>
      </c>
      <c r="R96" s="221">
        <f>Q96*H96</f>
        <v>0.0010200000000000001</v>
      </c>
      <c r="S96" s="221">
        <v>0.019</v>
      </c>
      <c r="T96" s="222">
        <f>S96*H96</f>
        <v>0.019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3" t="s">
        <v>112</v>
      </c>
      <c r="AT96" s="223" t="s">
        <v>188</v>
      </c>
      <c r="AU96" s="223" t="s">
        <v>80</v>
      </c>
      <c r="AY96" s="18" t="s">
        <v>187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78</v>
      </c>
      <c r="BK96" s="224">
        <f>ROUND(I96*H96,2)</f>
        <v>0</v>
      </c>
      <c r="BL96" s="18" t="s">
        <v>112</v>
      </c>
      <c r="BM96" s="223" t="s">
        <v>961</v>
      </c>
    </row>
    <row r="97" s="2" customFormat="1">
      <c r="A97" s="39"/>
      <c r="B97" s="40"/>
      <c r="C97" s="41"/>
      <c r="D97" s="232" t="s">
        <v>315</v>
      </c>
      <c r="E97" s="41"/>
      <c r="F97" s="274" t="s">
        <v>962</v>
      </c>
      <c r="G97" s="41"/>
      <c r="H97" s="41"/>
      <c r="I97" s="227"/>
      <c r="J97" s="41"/>
      <c r="K97" s="41"/>
      <c r="L97" s="45"/>
      <c r="M97" s="228"/>
      <c r="N97" s="229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315</v>
      </c>
      <c r="AU97" s="18" t="s">
        <v>80</v>
      </c>
    </row>
    <row r="98" s="2" customFormat="1" ht="16.5" customHeight="1">
      <c r="A98" s="39"/>
      <c r="B98" s="40"/>
      <c r="C98" s="212" t="s">
        <v>234</v>
      </c>
      <c r="D98" s="212" t="s">
        <v>188</v>
      </c>
      <c r="E98" s="213" t="s">
        <v>963</v>
      </c>
      <c r="F98" s="214" t="s">
        <v>964</v>
      </c>
      <c r="G98" s="215" t="s">
        <v>936</v>
      </c>
      <c r="H98" s="216">
        <v>1</v>
      </c>
      <c r="I98" s="217"/>
      <c r="J98" s="218">
        <f>ROUND(I98*H98,2)</f>
        <v>0</v>
      </c>
      <c r="K98" s="214" t="s">
        <v>19</v>
      </c>
      <c r="L98" s="45"/>
      <c r="M98" s="219" t="s">
        <v>19</v>
      </c>
      <c r="N98" s="220" t="s">
        <v>42</v>
      </c>
      <c r="O98" s="85"/>
      <c r="P98" s="221">
        <f>O98*H98</f>
        <v>0</v>
      </c>
      <c r="Q98" s="221">
        <v>0.0010200000000000001</v>
      </c>
      <c r="R98" s="221">
        <f>Q98*H98</f>
        <v>0.0010200000000000001</v>
      </c>
      <c r="S98" s="221">
        <v>0.019</v>
      </c>
      <c r="T98" s="222">
        <f>S98*H98</f>
        <v>0.019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3" t="s">
        <v>112</v>
      </c>
      <c r="AT98" s="223" t="s">
        <v>188</v>
      </c>
      <c r="AU98" s="223" t="s">
        <v>80</v>
      </c>
      <c r="AY98" s="18" t="s">
        <v>187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78</v>
      </c>
      <c r="BK98" s="224">
        <f>ROUND(I98*H98,2)</f>
        <v>0</v>
      </c>
      <c r="BL98" s="18" t="s">
        <v>112</v>
      </c>
      <c r="BM98" s="223" t="s">
        <v>965</v>
      </c>
    </row>
    <row r="99" s="2" customFormat="1">
      <c r="A99" s="39"/>
      <c r="B99" s="40"/>
      <c r="C99" s="41"/>
      <c r="D99" s="232" t="s">
        <v>315</v>
      </c>
      <c r="E99" s="41"/>
      <c r="F99" s="274" t="s">
        <v>966</v>
      </c>
      <c r="G99" s="41"/>
      <c r="H99" s="41"/>
      <c r="I99" s="227"/>
      <c r="J99" s="41"/>
      <c r="K99" s="41"/>
      <c r="L99" s="45"/>
      <c r="M99" s="228"/>
      <c r="N99" s="229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315</v>
      </c>
      <c r="AU99" s="18" t="s">
        <v>80</v>
      </c>
    </row>
    <row r="100" s="2" customFormat="1" ht="24.15" customHeight="1">
      <c r="A100" s="39"/>
      <c r="B100" s="40"/>
      <c r="C100" s="212" t="s">
        <v>243</v>
      </c>
      <c r="D100" s="212" t="s">
        <v>188</v>
      </c>
      <c r="E100" s="213" t="s">
        <v>967</v>
      </c>
      <c r="F100" s="214" t="s">
        <v>968</v>
      </c>
      <c r="G100" s="215" t="s">
        <v>362</v>
      </c>
      <c r="H100" s="216">
        <v>1</v>
      </c>
      <c r="I100" s="217"/>
      <c r="J100" s="218">
        <f>ROUND(I100*H100,2)</f>
        <v>0</v>
      </c>
      <c r="K100" s="214" t="s">
        <v>19</v>
      </c>
      <c r="L100" s="45"/>
      <c r="M100" s="219" t="s">
        <v>19</v>
      </c>
      <c r="N100" s="220" t="s">
        <v>42</v>
      </c>
      <c r="O100" s="85"/>
      <c r="P100" s="221">
        <f>O100*H100</f>
        <v>0</v>
      </c>
      <c r="Q100" s="221">
        <v>0.0010200000000000001</v>
      </c>
      <c r="R100" s="221">
        <f>Q100*H100</f>
        <v>0.0010200000000000001</v>
      </c>
      <c r="S100" s="221">
        <v>0.019</v>
      </c>
      <c r="T100" s="222">
        <f>S100*H100</f>
        <v>0.019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3" t="s">
        <v>112</v>
      </c>
      <c r="AT100" s="223" t="s">
        <v>188</v>
      </c>
      <c r="AU100" s="223" t="s">
        <v>80</v>
      </c>
      <c r="AY100" s="18" t="s">
        <v>187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8" t="s">
        <v>78</v>
      </c>
      <c r="BK100" s="224">
        <f>ROUND(I100*H100,2)</f>
        <v>0</v>
      </c>
      <c r="BL100" s="18" t="s">
        <v>112</v>
      </c>
      <c r="BM100" s="223" t="s">
        <v>969</v>
      </c>
    </row>
    <row r="101" s="2" customFormat="1">
      <c r="A101" s="39"/>
      <c r="B101" s="40"/>
      <c r="C101" s="41"/>
      <c r="D101" s="232" t="s">
        <v>315</v>
      </c>
      <c r="E101" s="41"/>
      <c r="F101" s="274" t="s">
        <v>970</v>
      </c>
      <c r="G101" s="41"/>
      <c r="H101" s="41"/>
      <c r="I101" s="227"/>
      <c r="J101" s="41"/>
      <c r="K101" s="41"/>
      <c r="L101" s="45"/>
      <c r="M101" s="277"/>
      <c r="N101" s="278"/>
      <c r="O101" s="279"/>
      <c r="P101" s="279"/>
      <c r="Q101" s="279"/>
      <c r="R101" s="279"/>
      <c r="S101" s="279"/>
      <c r="T101" s="280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315</v>
      </c>
      <c r="AU101" s="18" t="s">
        <v>80</v>
      </c>
    </row>
    <row r="102" s="2" customFormat="1" ht="6.96" customHeight="1">
      <c r="A102" s="39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45"/>
      <c r="M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</sheetData>
  <sheetProtection sheet="1" autoFilter="0" formatColumns="0" formatRows="0" objects="1" scenarios="1" spinCount="100000" saltValue="RoMesgzY/w1UUi43cEfih4lLf2DrUGvJy4Dw2ldCbJtlAy3kpI250bQuDVN35BC48qVx+G6fdBkTzi33ltyiqw==" hashValue="9ER/oHP37x+qAqRGzYZiQvaRxV1pz+qnRydWLJLvxZBkaoBV6Dbu4w+irWX6aH0cMsLTLTmBNz3yc6go3K8tyQ==" algorithmName="SHA-512" password="CC35"/>
  <autoFilter ref="C80:K10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2" customWidth="1"/>
    <col min="2" max="2" width="1.667969" style="282" customWidth="1"/>
    <col min="3" max="4" width="5" style="282" customWidth="1"/>
    <col min="5" max="5" width="11.66016" style="282" customWidth="1"/>
    <col min="6" max="6" width="9.160156" style="282" customWidth="1"/>
    <col min="7" max="7" width="5" style="282" customWidth="1"/>
    <col min="8" max="8" width="77.83203" style="282" customWidth="1"/>
    <col min="9" max="10" width="20" style="282" customWidth="1"/>
    <col min="11" max="11" width="1.667969" style="282" customWidth="1"/>
  </cols>
  <sheetData>
    <row r="1" s="1" customFormat="1" ht="37.5" customHeight="1"/>
    <row r="2" s="1" customFormat="1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6" customFormat="1" ht="45" customHeight="1">
      <c r="B3" s="286"/>
      <c r="C3" s="287" t="s">
        <v>971</v>
      </c>
      <c r="D3" s="287"/>
      <c r="E3" s="287"/>
      <c r="F3" s="287"/>
      <c r="G3" s="287"/>
      <c r="H3" s="287"/>
      <c r="I3" s="287"/>
      <c r="J3" s="287"/>
      <c r="K3" s="288"/>
    </row>
    <row r="4" s="1" customFormat="1" ht="25.5" customHeight="1">
      <c r="B4" s="289"/>
      <c r="C4" s="290" t="s">
        <v>972</v>
      </c>
      <c r="D4" s="290"/>
      <c r="E4" s="290"/>
      <c r="F4" s="290"/>
      <c r="G4" s="290"/>
      <c r="H4" s="290"/>
      <c r="I4" s="290"/>
      <c r="J4" s="290"/>
      <c r="K4" s="291"/>
    </row>
    <row r="5" s="1" customFormat="1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s="1" customFormat="1" ht="15" customHeight="1">
      <c r="B6" s="289"/>
      <c r="C6" s="293" t="s">
        <v>973</v>
      </c>
      <c r="D6" s="293"/>
      <c r="E6" s="293"/>
      <c r="F6" s="293"/>
      <c r="G6" s="293"/>
      <c r="H6" s="293"/>
      <c r="I6" s="293"/>
      <c r="J6" s="293"/>
      <c r="K6" s="291"/>
    </row>
    <row r="7" s="1" customFormat="1" ht="15" customHeight="1">
      <c r="B7" s="294"/>
      <c r="C7" s="293" t="s">
        <v>974</v>
      </c>
      <c r="D7" s="293"/>
      <c r="E7" s="293"/>
      <c r="F7" s="293"/>
      <c r="G7" s="293"/>
      <c r="H7" s="293"/>
      <c r="I7" s="293"/>
      <c r="J7" s="293"/>
      <c r="K7" s="291"/>
    </row>
    <row r="8" s="1" customFormat="1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s="1" customFormat="1" ht="15" customHeight="1">
      <c r="B9" s="294"/>
      <c r="C9" s="293" t="s">
        <v>975</v>
      </c>
      <c r="D9" s="293"/>
      <c r="E9" s="293"/>
      <c r="F9" s="293"/>
      <c r="G9" s="293"/>
      <c r="H9" s="293"/>
      <c r="I9" s="293"/>
      <c r="J9" s="293"/>
      <c r="K9" s="291"/>
    </row>
    <row r="10" s="1" customFormat="1" ht="15" customHeight="1">
      <c r="B10" s="294"/>
      <c r="C10" s="293"/>
      <c r="D10" s="293" t="s">
        <v>976</v>
      </c>
      <c r="E10" s="293"/>
      <c r="F10" s="293"/>
      <c r="G10" s="293"/>
      <c r="H10" s="293"/>
      <c r="I10" s="293"/>
      <c r="J10" s="293"/>
      <c r="K10" s="291"/>
    </row>
    <row r="11" s="1" customFormat="1" ht="15" customHeight="1">
      <c r="B11" s="294"/>
      <c r="C11" s="295"/>
      <c r="D11" s="293" t="s">
        <v>977</v>
      </c>
      <c r="E11" s="293"/>
      <c r="F11" s="293"/>
      <c r="G11" s="293"/>
      <c r="H11" s="293"/>
      <c r="I11" s="293"/>
      <c r="J11" s="293"/>
      <c r="K11" s="291"/>
    </row>
    <row r="12" s="1" customFormat="1" ht="15" customHeight="1">
      <c r="B12" s="294"/>
      <c r="C12" s="295"/>
      <c r="D12" s="293"/>
      <c r="E12" s="293"/>
      <c r="F12" s="293"/>
      <c r="G12" s="293"/>
      <c r="H12" s="293"/>
      <c r="I12" s="293"/>
      <c r="J12" s="293"/>
      <c r="K12" s="291"/>
    </row>
    <row r="13" s="1" customFormat="1" ht="15" customHeight="1">
      <c r="B13" s="294"/>
      <c r="C13" s="295"/>
      <c r="D13" s="296" t="s">
        <v>978</v>
      </c>
      <c r="E13" s="293"/>
      <c r="F13" s="293"/>
      <c r="G13" s="293"/>
      <c r="H13" s="293"/>
      <c r="I13" s="293"/>
      <c r="J13" s="293"/>
      <c r="K13" s="291"/>
    </row>
    <row r="14" s="1" customFormat="1" ht="12.75" customHeight="1">
      <c r="B14" s="294"/>
      <c r="C14" s="295"/>
      <c r="D14" s="295"/>
      <c r="E14" s="295"/>
      <c r="F14" s="295"/>
      <c r="G14" s="295"/>
      <c r="H14" s="295"/>
      <c r="I14" s="295"/>
      <c r="J14" s="295"/>
      <c r="K14" s="291"/>
    </row>
    <row r="15" s="1" customFormat="1" ht="15" customHeight="1">
      <c r="B15" s="294"/>
      <c r="C15" s="295"/>
      <c r="D15" s="293" t="s">
        <v>979</v>
      </c>
      <c r="E15" s="293"/>
      <c r="F15" s="293"/>
      <c r="G15" s="293"/>
      <c r="H15" s="293"/>
      <c r="I15" s="293"/>
      <c r="J15" s="293"/>
      <c r="K15" s="291"/>
    </row>
    <row r="16" s="1" customFormat="1" ht="15" customHeight="1">
      <c r="B16" s="294"/>
      <c r="C16" s="295"/>
      <c r="D16" s="293" t="s">
        <v>980</v>
      </c>
      <c r="E16" s="293"/>
      <c r="F16" s="293"/>
      <c r="G16" s="293"/>
      <c r="H16" s="293"/>
      <c r="I16" s="293"/>
      <c r="J16" s="293"/>
      <c r="K16" s="291"/>
    </row>
    <row r="17" s="1" customFormat="1" ht="15" customHeight="1">
      <c r="B17" s="294"/>
      <c r="C17" s="295"/>
      <c r="D17" s="293" t="s">
        <v>981</v>
      </c>
      <c r="E17" s="293"/>
      <c r="F17" s="293"/>
      <c r="G17" s="293"/>
      <c r="H17" s="293"/>
      <c r="I17" s="293"/>
      <c r="J17" s="293"/>
      <c r="K17" s="291"/>
    </row>
    <row r="18" s="1" customFormat="1" ht="15" customHeight="1">
      <c r="B18" s="294"/>
      <c r="C18" s="295"/>
      <c r="D18" s="295"/>
      <c r="E18" s="297" t="s">
        <v>77</v>
      </c>
      <c r="F18" s="293" t="s">
        <v>982</v>
      </c>
      <c r="G18" s="293"/>
      <c r="H18" s="293"/>
      <c r="I18" s="293"/>
      <c r="J18" s="293"/>
      <c r="K18" s="291"/>
    </row>
    <row r="19" s="1" customFormat="1" ht="15" customHeight="1">
      <c r="B19" s="294"/>
      <c r="C19" s="295"/>
      <c r="D19" s="295"/>
      <c r="E19" s="297" t="s">
        <v>983</v>
      </c>
      <c r="F19" s="293" t="s">
        <v>984</v>
      </c>
      <c r="G19" s="293"/>
      <c r="H19" s="293"/>
      <c r="I19" s="293"/>
      <c r="J19" s="293"/>
      <c r="K19" s="291"/>
    </row>
    <row r="20" s="1" customFormat="1" ht="15" customHeight="1">
      <c r="B20" s="294"/>
      <c r="C20" s="295"/>
      <c r="D20" s="295"/>
      <c r="E20" s="297" t="s">
        <v>985</v>
      </c>
      <c r="F20" s="293" t="s">
        <v>986</v>
      </c>
      <c r="G20" s="293"/>
      <c r="H20" s="293"/>
      <c r="I20" s="293"/>
      <c r="J20" s="293"/>
      <c r="K20" s="291"/>
    </row>
    <row r="21" s="1" customFormat="1" ht="15" customHeight="1">
      <c r="B21" s="294"/>
      <c r="C21" s="295"/>
      <c r="D21" s="295"/>
      <c r="E21" s="297" t="s">
        <v>987</v>
      </c>
      <c r="F21" s="293" t="s">
        <v>988</v>
      </c>
      <c r="G21" s="293"/>
      <c r="H21" s="293"/>
      <c r="I21" s="293"/>
      <c r="J21" s="293"/>
      <c r="K21" s="291"/>
    </row>
    <row r="22" s="1" customFormat="1" ht="15" customHeight="1">
      <c r="B22" s="294"/>
      <c r="C22" s="295"/>
      <c r="D22" s="295"/>
      <c r="E22" s="297" t="s">
        <v>989</v>
      </c>
      <c r="F22" s="293" t="s">
        <v>990</v>
      </c>
      <c r="G22" s="293"/>
      <c r="H22" s="293"/>
      <c r="I22" s="293"/>
      <c r="J22" s="293"/>
      <c r="K22" s="291"/>
    </row>
    <row r="23" s="1" customFormat="1" ht="15" customHeight="1">
      <c r="B23" s="294"/>
      <c r="C23" s="295"/>
      <c r="D23" s="295"/>
      <c r="E23" s="297" t="s">
        <v>84</v>
      </c>
      <c r="F23" s="293" t="s">
        <v>991</v>
      </c>
      <c r="G23" s="293"/>
      <c r="H23" s="293"/>
      <c r="I23" s="293"/>
      <c r="J23" s="293"/>
      <c r="K23" s="291"/>
    </row>
    <row r="24" s="1" customFormat="1" ht="12.75" customHeight="1">
      <c r="B24" s="294"/>
      <c r="C24" s="295"/>
      <c r="D24" s="295"/>
      <c r="E24" s="295"/>
      <c r="F24" s="295"/>
      <c r="G24" s="295"/>
      <c r="H24" s="295"/>
      <c r="I24" s="295"/>
      <c r="J24" s="295"/>
      <c r="K24" s="291"/>
    </row>
    <row r="25" s="1" customFormat="1" ht="15" customHeight="1">
      <c r="B25" s="294"/>
      <c r="C25" s="293" t="s">
        <v>992</v>
      </c>
      <c r="D25" s="293"/>
      <c r="E25" s="293"/>
      <c r="F25" s="293"/>
      <c r="G25" s="293"/>
      <c r="H25" s="293"/>
      <c r="I25" s="293"/>
      <c r="J25" s="293"/>
      <c r="K25" s="291"/>
    </row>
    <row r="26" s="1" customFormat="1" ht="15" customHeight="1">
      <c r="B26" s="294"/>
      <c r="C26" s="293" t="s">
        <v>993</v>
      </c>
      <c r="D26" s="293"/>
      <c r="E26" s="293"/>
      <c r="F26" s="293"/>
      <c r="G26" s="293"/>
      <c r="H26" s="293"/>
      <c r="I26" s="293"/>
      <c r="J26" s="293"/>
      <c r="K26" s="291"/>
    </row>
    <row r="27" s="1" customFormat="1" ht="15" customHeight="1">
      <c r="B27" s="294"/>
      <c r="C27" s="293"/>
      <c r="D27" s="293" t="s">
        <v>994</v>
      </c>
      <c r="E27" s="293"/>
      <c r="F27" s="293"/>
      <c r="G27" s="293"/>
      <c r="H27" s="293"/>
      <c r="I27" s="293"/>
      <c r="J27" s="293"/>
      <c r="K27" s="291"/>
    </row>
    <row r="28" s="1" customFormat="1" ht="15" customHeight="1">
      <c r="B28" s="294"/>
      <c r="C28" s="295"/>
      <c r="D28" s="293" t="s">
        <v>995</v>
      </c>
      <c r="E28" s="293"/>
      <c r="F28" s="293"/>
      <c r="G28" s="293"/>
      <c r="H28" s="293"/>
      <c r="I28" s="293"/>
      <c r="J28" s="293"/>
      <c r="K28" s="291"/>
    </row>
    <row r="29" s="1" customFormat="1" ht="12.75" customHeight="1">
      <c r="B29" s="294"/>
      <c r="C29" s="295"/>
      <c r="D29" s="295"/>
      <c r="E29" s="295"/>
      <c r="F29" s="295"/>
      <c r="G29" s="295"/>
      <c r="H29" s="295"/>
      <c r="I29" s="295"/>
      <c r="J29" s="295"/>
      <c r="K29" s="291"/>
    </row>
    <row r="30" s="1" customFormat="1" ht="15" customHeight="1">
      <c r="B30" s="294"/>
      <c r="C30" s="295"/>
      <c r="D30" s="293" t="s">
        <v>996</v>
      </c>
      <c r="E30" s="293"/>
      <c r="F30" s="293"/>
      <c r="G30" s="293"/>
      <c r="H30" s="293"/>
      <c r="I30" s="293"/>
      <c r="J30" s="293"/>
      <c r="K30" s="291"/>
    </row>
    <row r="31" s="1" customFormat="1" ht="15" customHeight="1">
      <c r="B31" s="294"/>
      <c r="C31" s="295"/>
      <c r="D31" s="293" t="s">
        <v>997</v>
      </c>
      <c r="E31" s="293"/>
      <c r="F31" s="293"/>
      <c r="G31" s="293"/>
      <c r="H31" s="293"/>
      <c r="I31" s="293"/>
      <c r="J31" s="293"/>
      <c r="K31" s="291"/>
    </row>
    <row r="32" s="1" customFormat="1" ht="12.75" customHeight="1">
      <c r="B32" s="294"/>
      <c r="C32" s="295"/>
      <c r="D32" s="295"/>
      <c r="E32" s="295"/>
      <c r="F32" s="295"/>
      <c r="G32" s="295"/>
      <c r="H32" s="295"/>
      <c r="I32" s="295"/>
      <c r="J32" s="295"/>
      <c r="K32" s="291"/>
    </row>
    <row r="33" s="1" customFormat="1" ht="15" customHeight="1">
      <c r="B33" s="294"/>
      <c r="C33" s="295"/>
      <c r="D33" s="293" t="s">
        <v>998</v>
      </c>
      <c r="E33" s="293"/>
      <c r="F33" s="293"/>
      <c r="G33" s="293"/>
      <c r="H33" s="293"/>
      <c r="I33" s="293"/>
      <c r="J33" s="293"/>
      <c r="K33" s="291"/>
    </row>
    <row r="34" s="1" customFormat="1" ht="15" customHeight="1">
      <c r="B34" s="294"/>
      <c r="C34" s="295"/>
      <c r="D34" s="293" t="s">
        <v>999</v>
      </c>
      <c r="E34" s="293"/>
      <c r="F34" s="293"/>
      <c r="G34" s="293"/>
      <c r="H34" s="293"/>
      <c r="I34" s="293"/>
      <c r="J34" s="293"/>
      <c r="K34" s="291"/>
    </row>
    <row r="35" s="1" customFormat="1" ht="15" customHeight="1">
      <c r="B35" s="294"/>
      <c r="C35" s="295"/>
      <c r="D35" s="293" t="s">
        <v>1000</v>
      </c>
      <c r="E35" s="293"/>
      <c r="F35" s="293"/>
      <c r="G35" s="293"/>
      <c r="H35" s="293"/>
      <c r="I35" s="293"/>
      <c r="J35" s="293"/>
      <c r="K35" s="291"/>
    </row>
    <row r="36" s="1" customFormat="1" ht="15" customHeight="1">
      <c r="B36" s="294"/>
      <c r="C36" s="295"/>
      <c r="D36" s="293"/>
      <c r="E36" s="296" t="s">
        <v>174</v>
      </c>
      <c r="F36" s="293"/>
      <c r="G36" s="293" t="s">
        <v>1001</v>
      </c>
      <c r="H36" s="293"/>
      <c r="I36" s="293"/>
      <c r="J36" s="293"/>
      <c r="K36" s="291"/>
    </row>
    <row r="37" s="1" customFormat="1" ht="30.75" customHeight="1">
      <c r="B37" s="294"/>
      <c r="C37" s="295"/>
      <c r="D37" s="293"/>
      <c r="E37" s="296" t="s">
        <v>1002</v>
      </c>
      <c r="F37" s="293"/>
      <c r="G37" s="293" t="s">
        <v>1003</v>
      </c>
      <c r="H37" s="293"/>
      <c r="I37" s="293"/>
      <c r="J37" s="293"/>
      <c r="K37" s="291"/>
    </row>
    <row r="38" s="1" customFormat="1" ht="15" customHeight="1">
      <c r="B38" s="294"/>
      <c r="C38" s="295"/>
      <c r="D38" s="293"/>
      <c r="E38" s="296" t="s">
        <v>52</v>
      </c>
      <c r="F38" s="293"/>
      <c r="G38" s="293" t="s">
        <v>1004</v>
      </c>
      <c r="H38" s="293"/>
      <c r="I38" s="293"/>
      <c r="J38" s="293"/>
      <c r="K38" s="291"/>
    </row>
    <row r="39" s="1" customFormat="1" ht="15" customHeight="1">
      <c r="B39" s="294"/>
      <c r="C39" s="295"/>
      <c r="D39" s="293"/>
      <c r="E39" s="296" t="s">
        <v>53</v>
      </c>
      <c r="F39" s="293"/>
      <c r="G39" s="293" t="s">
        <v>1005</v>
      </c>
      <c r="H39" s="293"/>
      <c r="I39" s="293"/>
      <c r="J39" s="293"/>
      <c r="K39" s="291"/>
    </row>
    <row r="40" s="1" customFormat="1" ht="15" customHeight="1">
      <c r="B40" s="294"/>
      <c r="C40" s="295"/>
      <c r="D40" s="293"/>
      <c r="E40" s="296" t="s">
        <v>175</v>
      </c>
      <c r="F40" s="293"/>
      <c r="G40" s="293" t="s">
        <v>1006</v>
      </c>
      <c r="H40" s="293"/>
      <c r="I40" s="293"/>
      <c r="J40" s="293"/>
      <c r="K40" s="291"/>
    </row>
    <row r="41" s="1" customFormat="1" ht="15" customHeight="1">
      <c r="B41" s="294"/>
      <c r="C41" s="295"/>
      <c r="D41" s="293"/>
      <c r="E41" s="296" t="s">
        <v>176</v>
      </c>
      <c r="F41" s="293"/>
      <c r="G41" s="293" t="s">
        <v>1007</v>
      </c>
      <c r="H41" s="293"/>
      <c r="I41" s="293"/>
      <c r="J41" s="293"/>
      <c r="K41" s="291"/>
    </row>
    <row r="42" s="1" customFormat="1" ht="15" customHeight="1">
      <c r="B42" s="294"/>
      <c r="C42" s="295"/>
      <c r="D42" s="293"/>
      <c r="E42" s="296" t="s">
        <v>1008</v>
      </c>
      <c r="F42" s="293"/>
      <c r="G42" s="293" t="s">
        <v>1009</v>
      </c>
      <c r="H42" s="293"/>
      <c r="I42" s="293"/>
      <c r="J42" s="293"/>
      <c r="K42" s="291"/>
    </row>
    <row r="43" s="1" customFormat="1" ht="15" customHeight="1">
      <c r="B43" s="294"/>
      <c r="C43" s="295"/>
      <c r="D43" s="293"/>
      <c r="E43" s="296"/>
      <c r="F43" s="293"/>
      <c r="G43" s="293" t="s">
        <v>1010</v>
      </c>
      <c r="H43" s="293"/>
      <c r="I43" s="293"/>
      <c r="J43" s="293"/>
      <c r="K43" s="291"/>
    </row>
    <row r="44" s="1" customFormat="1" ht="15" customHeight="1">
      <c r="B44" s="294"/>
      <c r="C44" s="295"/>
      <c r="D44" s="293"/>
      <c r="E44" s="296" t="s">
        <v>1011</v>
      </c>
      <c r="F44" s="293"/>
      <c r="G44" s="293" t="s">
        <v>1012</v>
      </c>
      <c r="H44" s="293"/>
      <c r="I44" s="293"/>
      <c r="J44" s="293"/>
      <c r="K44" s="291"/>
    </row>
    <row r="45" s="1" customFormat="1" ht="15" customHeight="1">
      <c r="B45" s="294"/>
      <c r="C45" s="295"/>
      <c r="D45" s="293"/>
      <c r="E45" s="296" t="s">
        <v>178</v>
      </c>
      <c r="F45" s="293"/>
      <c r="G45" s="293" t="s">
        <v>1013</v>
      </c>
      <c r="H45" s="293"/>
      <c r="I45" s="293"/>
      <c r="J45" s="293"/>
      <c r="K45" s="291"/>
    </row>
    <row r="46" s="1" customFormat="1" ht="12.75" customHeight="1">
      <c r="B46" s="294"/>
      <c r="C46" s="295"/>
      <c r="D46" s="293"/>
      <c r="E46" s="293"/>
      <c r="F46" s="293"/>
      <c r="G46" s="293"/>
      <c r="H46" s="293"/>
      <c r="I46" s="293"/>
      <c r="J46" s="293"/>
      <c r="K46" s="291"/>
    </row>
    <row r="47" s="1" customFormat="1" ht="15" customHeight="1">
      <c r="B47" s="294"/>
      <c r="C47" s="295"/>
      <c r="D47" s="293" t="s">
        <v>1014</v>
      </c>
      <c r="E47" s="293"/>
      <c r="F47" s="293"/>
      <c r="G47" s="293"/>
      <c r="H47" s="293"/>
      <c r="I47" s="293"/>
      <c r="J47" s="293"/>
      <c r="K47" s="291"/>
    </row>
    <row r="48" s="1" customFormat="1" ht="15" customHeight="1">
      <c r="B48" s="294"/>
      <c r="C48" s="295"/>
      <c r="D48" s="295"/>
      <c r="E48" s="293" t="s">
        <v>1015</v>
      </c>
      <c r="F48" s="293"/>
      <c r="G48" s="293"/>
      <c r="H48" s="293"/>
      <c r="I48" s="293"/>
      <c r="J48" s="293"/>
      <c r="K48" s="291"/>
    </row>
    <row r="49" s="1" customFormat="1" ht="15" customHeight="1">
      <c r="B49" s="294"/>
      <c r="C49" s="295"/>
      <c r="D49" s="295"/>
      <c r="E49" s="293" t="s">
        <v>1016</v>
      </c>
      <c r="F49" s="293"/>
      <c r="G49" s="293"/>
      <c r="H49" s="293"/>
      <c r="I49" s="293"/>
      <c r="J49" s="293"/>
      <c r="K49" s="291"/>
    </row>
    <row r="50" s="1" customFormat="1" ht="15" customHeight="1">
      <c r="B50" s="294"/>
      <c r="C50" s="295"/>
      <c r="D50" s="295"/>
      <c r="E50" s="293" t="s">
        <v>1017</v>
      </c>
      <c r="F50" s="293"/>
      <c r="G50" s="293"/>
      <c r="H50" s="293"/>
      <c r="I50" s="293"/>
      <c r="J50" s="293"/>
      <c r="K50" s="291"/>
    </row>
    <row r="51" s="1" customFormat="1" ht="15" customHeight="1">
      <c r="B51" s="294"/>
      <c r="C51" s="295"/>
      <c r="D51" s="293" t="s">
        <v>1018</v>
      </c>
      <c r="E51" s="293"/>
      <c r="F51" s="293"/>
      <c r="G51" s="293"/>
      <c r="H51" s="293"/>
      <c r="I51" s="293"/>
      <c r="J51" s="293"/>
      <c r="K51" s="291"/>
    </row>
    <row r="52" s="1" customFormat="1" ht="25.5" customHeight="1">
      <c r="B52" s="289"/>
      <c r="C52" s="290" t="s">
        <v>1019</v>
      </c>
      <c r="D52" s="290"/>
      <c r="E52" s="290"/>
      <c r="F52" s="290"/>
      <c r="G52" s="290"/>
      <c r="H52" s="290"/>
      <c r="I52" s="290"/>
      <c r="J52" s="290"/>
      <c r="K52" s="291"/>
    </row>
    <row r="53" s="1" customFormat="1" ht="5.25" customHeight="1">
      <c r="B53" s="289"/>
      <c r="C53" s="292"/>
      <c r="D53" s="292"/>
      <c r="E53" s="292"/>
      <c r="F53" s="292"/>
      <c r="G53" s="292"/>
      <c r="H53" s="292"/>
      <c r="I53" s="292"/>
      <c r="J53" s="292"/>
      <c r="K53" s="291"/>
    </row>
    <row r="54" s="1" customFormat="1" ht="15" customHeight="1">
      <c r="B54" s="289"/>
      <c r="C54" s="293" t="s">
        <v>1020</v>
      </c>
      <c r="D54" s="293"/>
      <c r="E54" s="293"/>
      <c r="F54" s="293"/>
      <c r="G54" s="293"/>
      <c r="H54" s="293"/>
      <c r="I54" s="293"/>
      <c r="J54" s="293"/>
      <c r="K54" s="291"/>
    </row>
    <row r="55" s="1" customFormat="1" ht="15" customHeight="1">
      <c r="B55" s="289"/>
      <c r="C55" s="293" t="s">
        <v>1021</v>
      </c>
      <c r="D55" s="293"/>
      <c r="E55" s="293"/>
      <c r="F55" s="293"/>
      <c r="G55" s="293"/>
      <c r="H55" s="293"/>
      <c r="I55" s="293"/>
      <c r="J55" s="293"/>
      <c r="K55" s="291"/>
    </row>
    <row r="56" s="1" customFormat="1" ht="12.75" customHeight="1">
      <c r="B56" s="289"/>
      <c r="C56" s="293"/>
      <c r="D56" s="293"/>
      <c r="E56" s="293"/>
      <c r="F56" s="293"/>
      <c r="G56" s="293"/>
      <c r="H56" s="293"/>
      <c r="I56" s="293"/>
      <c r="J56" s="293"/>
      <c r="K56" s="291"/>
    </row>
    <row r="57" s="1" customFormat="1" ht="15" customHeight="1">
      <c r="B57" s="289"/>
      <c r="C57" s="293" t="s">
        <v>1022</v>
      </c>
      <c r="D57" s="293"/>
      <c r="E57" s="293"/>
      <c r="F57" s="293"/>
      <c r="G57" s="293"/>
      <c r="H57" s="293"/>
      <c r="I57" s="293"/>
      <c r="J57" s="293"/>
      <c r="K57" s="291"/>
    </row>
    <row r="58" s="1" customFormat="1" ht="15" customHeight="1">
      <c r="B58" s="289"/>
      <c r="C58" s="295"/>
      <c r="D58" s="293" t="s">
        <v>1023</v>
      </c>
      <c r="E58" s="293"/>
      <c r="F58" s="293"/>
      <c r="G58" s="293"/>
      <c r="H58" s="293"/>
      <c r="I58" s="293"/>
      <c r="J58" s="293"/>
      <c r="K58" s="291"/>
    </row>
    <row r="59" s="1" customFormat="1" ht="15" customHeight="1">
      <c r="B59" s="289"/>
      <c r="C59" s="295"/>
      <c r="D59" s="293" t="s">
        <v>1024</v>
      </c>
      <c r="E59" s="293"/>
      <c r="F59" s="293"/>
      <c r="G59" s="293"/>
      <c r="H59" s="293"/>
      <c r="I59" s="293"/>
      <c r="J59" s="293"/>
      <c r="K59" s="291"/>
    </row>
    <row r="60" s="1" customFormat="1" ht="15" customHeight="1">
      <c r="B60" s="289"/>
      <c r="C60" s="295"/>
      <c r="D60" s="293" t="s">
        <v>1025</v>
      </c>
      <c r="E60" s="293"/>
      <c r="F60" s="293"/>
      <c r="G60" s="293"/>
      <c r="H60" s="293"/>
      <c r="I60" s="293"/>
      <c r="J60" s="293"/>
      <c r="K60" s="291"/>
    </row>
    <row r="61" s="1" customFormat="1" ht="15" customHeight="1">
      <c r="B61" s="289"/>
      <c r="C61" s="295"/>
      <c r="D61" s="293" t="s">
        <v>1026</v>
      </c>
      <c r="E61" s="293"/>
      <c r="F61" s="293"/>
      <c r="G61" s="293"/>
      <c r="H61" s="293"/>
      <c r="I61" s="293"/>
      <c r="J61" s="293"/>
      <c r="K61" s="291"/>
    </row>
    <row r="62" s="1" customFormat="1" ht="15" customHeight="1">
      <c r="B62" s="289"/>
      <c r="C62" s="295"/>
      <c r="D62" s="298" t="s">
        <v>1027</v>
      </c>
      <c r="E62" s="298"/>
      <c r="F62" s="298"/>
      <c r="G62" s="298"/>
      <c r="H62" s="298"/>
      <c r="I62" s="298"/>
      <c r="J62" s="298"/>
      <c r="K62" s="291"/>
    </row>
    <row r="63" s="1" customFormat="1" ht="15" customHeight="1">
      <c r="B63" s="289"/>
      <c r="C63" s="295"/>
      <c r="D63" s="293" t="s">
        <v>1028</v>
      </c>
      <c r="E63" s="293"/>
      <c r="F63" s="293"/>
      <c r="G63" s="293"/>
      <c r="H63" s="293"/>
      <c r="I63" s="293"/>
      <c r="J63" s="293"/>
      <c r="K63" s="291"/>
    </row>
    <row r="64" s="1" customFormat="1" ht="12.75" customHeight="1">
      <c r="B64" s="289"/>
      <c r="C64" s="295"/>
      <c r="D64" s="295"/>
      <c r="E64" s="299"/>
      <c r="F64" s="295"/>
      <c r="G64" s="295"/>
      <c r="H64" s="295"/>
      <c r="I64" s="295"/>
      <c r="J64" s="295"/>
      <c r="K64" s="291"/>
    </row>
    <row r="65" s="1" customFormat="1" ht="15" customHeight="1">
      <c r="B65" s="289"/>
      <c r="C65" s="295"/>
      <c r="D65" s="293" t="s">
        <v>1029</v>
      </c>
      <c r="E65" s="293"/>
      <c r="F65" s="293"/>
      <c r="G65" s="293"/>
      <c r="H65" s="293"/>
      <c r="I65" s="293"/>
      <c r="J65" s="293"/>
      <c r="K65" s="291"/>
    </row>
    <row r="66" s="1" customFormat="1" ht="15" customHeight="1">
      <c r="B66" s="289"/>
      <c r="C66" s="295"/>
      <c r="D66" s="298" t="s">
        <v>1030</v>
      </c>
      <c r="E66" s="298"/>
      <c r="F66" s="298"/>
      <c r="G66" s="298"/>
      <c r="H66" s="298"/>
      <c r="I66" s="298"/>
      <c r="J66" s="298"/>
      <c r="K66" s="291"/>
    </row>
    <row r="67" s="1" customFormat="1" ht="15" customHeight="1">
      <c r="B67" s="289"/>
      <c r="C67" s="295"/>
      <c r="D67" s="293" t="s">
        <v>1031</v>
      </c>
      <c r="E67" s="293"/>
      <c r="F67" s="293"/>
      <c r="G67" s="293"/>
      <c r="H67" s="293"/>
      <c r="I67" s="293"/>
      <c r="J67" s="293"/>
      <c r="K67" s="291"/>
    </row>
    <row r="68" s="1" customFormat="1" ht="15" customHeight="1">
      <c r="B68" s="289"/>
      <c r="C68" s="295"/>
      <c r="D68" s="293" t="s">
        <v>1032</v>
      </c>
      <c r="E68" s="293"/>
      <c r="F68" s="293"/>
      <c r="G68" s="293"/>
      <c r="H68" s="293"/>
      <c r="I68" s="293"/>
      <c r="J68" s="293"/>
      <c r="K68" s="291"/>
    </row>
    <row r="69" s="1" customFormat="1" ht="15" customHeight="1">
      <c r="B69" s="289"/>
      <c r="C69" s="295"/>
      <c r="D69" s="293" t="s">
        <v>1033</v>
      </c>
      <c r="E69" s="293"/>
      <c r="F69" s="293"/>
      <c r="G69" s="293"/>
      <c r="H69" s="293"/>
      <c r="I69" s="293"/>
      <c r="J69" s="293"/>
      <c r="K69" s="291"/>
    </row>
    <row r="70" s="1" customFormat="1" ht="15" customHeight="1">
      <c r="B70" s="289"/>
      <c r="C70" s="295"/>
      <c r="D70" s="293" t="s">
        <v>1034</v>
      </c>
      <c r="E70" s="293"/>
      <c r="F70" s="293"/>
      <c r="G70" s="293"/>
      <c r="H70" s="293"/>
      <c r="I70" s="293"/>
      <c r="J70" s="293"/>
      <c r="K70" s="291"/>
    </row>
    <row r="71" s="1" customFormat="1" ht="12.75" customHeight="1">
      <c r="B71" s="300"/>
      <c r="C71" s="301"/>
      <c r="D71" s="301"/>
      <c r="E71" s="301"/>
      <c r="F71" s="301"/>
      <c r="G71" s="301"/>
      <c r="H71" s="301"/>
      <c r="I71" s="301"/>
      <c r="J71" s="301"/>
      <c r="K71" s="302"/>
    </row>
    <row r="72" s="1" customFormat="1" ht="18.75" customHeight="1">
      <c r="B72" s="303"/>
      <c r="C72" s="303"/>
      <c r="D72" s="303"/>
      <c r="E72" s="303"/>
      <c r="F72" s="303"/>
      <c r="G72" s="303"/>
      <c r="H72" s="303"/>
      <c r="I72" s="303"/>
      <c r="J72" s="303"/>
      <c r="K72" s="304"/>
    </row>
    <row r="73" s="1" customFormat="1" ht="18.75" customHeight="1">
      <c r="B73" s="304"/>
      <c r="C73" s="304"/>
      <c r="D73" s="304"/>
      <c r="E73" s="304"/>
      <c r="F73" s="304"/>
      <c r="G73" s="304"/>
      <c r="H73" s="304"/>
      <c r="I73" s="304"/>
      <c r="J73" s="304"/>
      <c r="K73" s="304"/>
    </row>
    <row r="74" s="1" customFormat="1" ht="7.5" customHeight="1">
      <c r="B74" s="305"/>
      <c r="C74" s="306"/>
      <c r="D74" s="306"/>
      <c r="E74" s="306"/>
      <c r="F74" s="306"/>
      <c r="G74" s="306"/>
      <c r="H74" s="306"/>
      <c r="I74" s="306"/>
      <c r="J74" s="306"/>
      <c r="K74" s="307"/>
    </row>
    <row r="75" s="1" customFormat="1" ht="45" customHeight="1">
      <c r="B75" s="308"/>
      <c r="C75" s="309" t="s">
        <v>1035</v>
      </c>
      <c r="D75" s="309"/>
      <c r="E75" s="309"/>
      <c r="F75" s="309"/>
      <c r="G75" s="309"/>
      <c r="H75" s="309"/>
      <c r="I75" s="309"/>
      <c r="J75" s="309"/>
      <c r="K75" s="310"/>
    </row>
    <row r="76" s="1" customFormat="1" ht="17.25" customHeight="1">
      <c r="B76" s="308"/>
      <c r="C76" s="311" t="s">
        <v>1036</v>
      </c>
      <c r="D76" s="311"/>
      <c r="E76" s="311"/>
      <c r="F76" s="311" t="s">
        <v>1037</v>
      </c>
      <c r="G76" s="312"/>
      <c r="H76" s="311" t="s">
        <v>53</v>
      </c>
      <c r="I76" s="311" t="s">
        <v>56</v>
      </c>
      <c r="J76" s="311" t="s">
        <v>1038</v>
      </c>
      <c r="K76" s="310"/>
    </row>
    <row r="77" s="1" customFormat="1" ht="17.25" customHeight="1">
      <c r="B77" s="308"/>
      <c r="C77" s="313" t="s">
        <v>1039</v>
      </c>
      <c r="D77" s="313"/>
      <c r="E77" s="313"/>
      <c r="F77" s="314" t="s">
        <v>1040</v>
      </c>
      <c r="G77" s="315"/>
      <c r="H77" s="313"/>
      <c r="I77" s="313"/>
      <c r="J77" s="313" t="s">
        <v>1041</v>
      </c>
      <c r="K77" s="310"/>
    </row>
    <row r="78" s="1" customFormat="1" ht="5.25" customHeight="1">
      <c r="B78" s="308"/>
      <c r="C78" s="316"/>
      <c r="D78" s="316"/>
      <c r="E78" s="316"/>
      <c r="F78" s="316"/>
      <c r="G78" s="317"/>
      <c r="H78" s="316"/>
      <c r="I78" s="316"/>
      <c r="J78" s="316"/>
      <c r="K78" s="310"/>
    </row>
    <row r="79" s="1" customFormat="1" ht="15" customHeight="1">
      <c r="B79" s="308"/>
      <c r="C79" s="296" t="s">
        <v>52</v>
      </c>
      <c r="D79" s="318"/>
      <c r="E79" s="318"/>
      <c r="F79" s="319" t="s">
        <v>1042</v>
      </c>
      <c r="G79" s="320"/>
      <c r="H79" s="296" t="s">
        <v>1043</v>
      </c>
      <c r="I79" s="296" t="s">
        <v>1044</v>
      </c>
      <c r="J79" s="296">
        <v>20</v>
      </c>
      <c r="K79" s="310"/>
    </row>
    <row r="80" s="1" customFormat="1" ht="15" customHeight="1">
      <c r="B80" s="308"/>
      <c r="C80" s="296" t="s">
        <v>1045</v>
      </c>
      <c r="D80" s="296"/>
      <c r="E80" s="296"/>
      <c r="F80" s="319" t="s">
        <v>1042</v>
      </c>
      <c r="G80" s="320"/>
      <c r="H80" s="296" t="s">
        <v>1046</v>
      </c>
      <c r="I80" s="296" t="s">
        <v>1044</v>
      </c>
      <c r="J80" s="296">
        <v>120</v>
      </c>
      <c r="K80" s="310"/>
    </row>
    <row r="81" s="1" customFormat="1" ht="15" customHeight="1">
      <c r="B81" s="321"/>
      <c r="C81" s="296" t="s">
        <v>1047</v>
      </c>
      <c r="D81" s="296"/>
      <c r="E81" s="296"/>
      <c r="F81" s="319" t="s">
        <v>1048</v>
      </c>
      <c r="G81" s="320"/>
      <c r="H81" s="296" t="s">
        <v>1049</v>
      </c>
      <c r="I81" s="296" t="s">
        <v>1044</v>
      </c>
      <c r="J81" s="296">
        <v>50</v>
      </c>
      <c r="K81" s="310"/>
    </row>
    <row r="82" s="1" customFormat="1" ht="15" customHeight="1">
      <c r="B82" s="321"/>
      <c r="C82" s="296" t="s">
        <v>1050</v>
      </c>
      <c r="D82" s="296"/>
      <c r="E82" s="296"/>
      <c r="F82" s="319" t="s">
        <v>1042</v>
      </c>
      <c r="G82" s="320"/>
      <c r="H82" s="296" t="s">
        <v>1051</v>
      </c>
      <c r="I82" s="296" t="s">
        <v>1052</v>
      </c>
      <c r="J82" s="296"/>
      <c r="K82" s="310"/>
    </row>
    <row r="83" s="1" customFormat="1" ht="15" customHeight="1">
      <c r="B83" s="321"/>
      <c r="C83" s="322" t="s">
        <v>1053</v>
      </c>
      <c r="D83" s="322"/>
      <c r="E83" s="322"/>
      <c r="F83" s="323" t="s">
        <v>1048</v>
      </c>
      <c r="G83" s="322"/>
      <c r="H83" s="322" t="s">
        <v>1054</v>
      </c>
      <c r="I83" s="322" t="s">
        <v>1044</v>
      </c>
      <c r="J83" s="322">
        <v>15</v>
      </c>
      <c r="K83" s="310"/>
    </row>
    <row r="84" s="1" customFormat="1" ht="15" customHeight="1">
      <c r="B84" s="321"/>
      <c r="C84" s="322" t="s">
        <v>1055</v>
      </c>
      <c r="D84" s="322"/>
      <c r="E84" s="322"/>
      <c r="F84" s="323" t="s">
        <v>1048</v>
      </c>
      <c r="G84" s="322"/>
      <c r="H84" s="322" t="s">
        <v>1056</v>
      </c>
      <c r="I84" s="322" t="s">
        <v>1044</v>
      </c>
      <c r="J84" s="322">
        <v>15</v>
      </c>
      <c r="K84" s="310"/>
    </row>
    <row r="85" s="1" customFormat="1" ht="15" customHeight="1">
      <c r="B85" s="321"/>
      <c r="C85" s="322" t="s">
        <v>1057</v>
      </c>
      <c r="D85" s="322"/>
      <c r="E85" s="322"/>
      <c r="F85" s="323" t="s">
        <v>1048</v>
      </c>
      <c r="G85" s="322"/>
      <c r="H85" s="322" t="s">
        <v>1058</v>
      </c>
      <c r="I85" s="322" t="s">
        <v>1044</v>
      </c>
      <c r="J85" s="322">
        <v>20</v>
      </c>
      <c r="K85" s="310"/>
    </row>
    <row r="86" s="1" customFormat="1" ht="15" customHeight="1">
      <c r="B86" s="321"/>
      <c r="C86" s="322" t="s">
        <v>1059</v>
      </c>
      <c r="D86" s="322"/>
      <c r="E86" s="322"/>
      <c r="F86" s="323" t="s">
        <v>1048</v>
      </c>
      <c r="G86" s="322"/>
      <c r="H86" s="322" t="s">
        <v>1060</v>
      </c>
      <c r="I86" s="322" t="s">
        <v>1044</v>
      </c>
      <c r="J86" s="322">
        <v>20</v>
      </c>
      <c r="K86" s="310"/>
    </row>
    <row r="87" s="1" customFormat="1" ht="15" customHeight="1">
      <c r="B87" s="321"/>
      <c r="C87" s="296" t="s">
        <v>1061</v>
      </c>
      <c r="D87" s="296"/>
      <c r="E87" s="296"/>
      <c r="F87" s="319" t="s">
        <v>1048</v>
      </c>
      <c r="G87" s="320"/>
      <c r="H87" s="296" t="s">
        <v>1062</v>
      </c>
      <c r="I87" s="296" t="s">
        <v>1044</v>
      </c>
      <c r="J87" s="296">
        <v>50</v>
      </c>
      <c r="K87" s="310"/>
    </row>
    <row r="88" s="1" customFormat="1" ht="15" customHeight="1">
      <c r="B88" s="321"/>
      <c r="C88" s="296" t="s">
        <v>1063</v>
      </c>
      <c r="D88" s="296"/>
      <c r="E88" s="296"/>
      <c r="F88" s="319" t="s">
        <v>1048</v>
      </c>
      <c r="G88" s="320"/>
      <c r="H88" s="296" t="s">
        <v>1064</v>
      </c>
      <c r="I88" s="296" t="s">
        <v>1044</v>
      </c>
      <c r="J88" s="296">
        <v>20</v>
      </c>
      <c r="K88" s="310"/>
    </row>
    <row r="89" s="1" customFormat="1" ht="15" customHeight="1">
      <c r="B89" s="321"/>
      <c r="C89" s="296" t="s">
        <v>1065</v>
      </c>
      <c r="D89" s="296"/>
      <c r="E89" s="296"/>
      <c r="F89" s="319" t="s">
        <v>1048</v>
      </c>
      <c r="G89" s="320"/>
      <c r="H89" s="296" t="s">
        <v>1066</v>
      </c>
      <c r="I89" s="296" t="s">
        <v>1044</v>
      </c>
      <c r="J89" s="296">
        <v>20</v>
      </c>
      <c r="K89" s="310"/>
    </row>
    <row r="90" s="1" customFormat="1" ht="15" customHeight="1">
      <c r="B90" s="321"/>
      <c r="C90" s="296" t="s">
        <v>1067</v>
      </c>
      <c r="D90" s="296"/>
      <c r="E90" s="296"/>
      <c r="F90" s="319" t="s">
        <v>1048</v>
      </c>
      <c r="G90" s="320"/>
      <c r="H90" s="296" t="s">
        <v>1068</v>
      </c>
      <c r="I90" s="296" t="s">
        <v>1044</v>
      </c>
      <c r="J90" s="296">
        <v>50</v>
      </c>
      <c r="K90" s="310"/>
    </row>
    <row r="91" s="1" customFormat="1" ht="15" customHeight="1">
      <c r="B91" s="321"/>
      <c r="C91" s="296" t="s">
        <v>1069</v>
      </c>
      <c r="D91" s="296"/>
      <c r="E91" s="296"/>
      <c r="F91" s="319" t="s">
        <v>1048</v>
      </c>
      <c r="G91" s="320"/>
      <c r="H91" s="296" t="s">
        <v>1069</v>
      </c>
      <c r="I91" s="296" t="s">
        <v>1044</v>
      </c>
      <c r="J91" s="296">
        <v>50</v>
      </c>
      <c r="K91" s="310"/>
    </row>
    <row r="92" s="1" customFormat="1" ht="15" customHeight="1">
      <c r="B92" s="321"/>
      <c r="C92" s="296" t="s">
        <v>1070</v>
      </c>
      <c r="D92" s="296"/>
      <c r="E92" s="296"/>
      <c r="F92" s="319" t="s">
        <v>1048</v>
      </c>
      <c r="G92" s="320"/>
      <c r="H92" s="296" t="s">
        <v>1071</v>
      </c>
      <c r="I92" s="296" t="s">
        <v>1044</v>
      </c>
      <c r="J92" s="296">
        <v>255</v>
      </c>
      <c r="K92" s="310"/>
    </row>
    <row r="93" s="1" customFormat="1" ht="15" customHeight="1">
      <c r="B93" s="321"/>
      <c r="C93" s="296" t="s">
        <v>1072</v>
      </c>
      <c r="D93" s="296"/>
      <c r="E93" s="296"/>
      <c r="F93" s="319" t="s">
        <v>1042</v>
      </c>
      <c r="G93" s="320"/>
      <c r="H93" s="296" t="s">
        <v>1073</v>
      </c>
      <c r="I93" s="296" t="s">
        <v>1074</v>
      </c>
      <c r="J93" s="296"/>
      <c r="K93" s="310"/>
    </row>
    <row r="94" s="1" customFormat="1" ht="15" customHeight="1">
      <c r="B94" s="321"/>
      <c r="C94" s="296" t="s">
        <v>1075</v>
      </c>
      <c r="D94" s="296"/>
      <c r="E94" s="296"/>
      <c r="F94" s="319" t="s">
        <v>1042</v>
      </c>
      <c r="G94" s="320"/>
      <c r="H94" s="296" t="s">
        <v>1076</v>
      </c>
      <c r="I94" s="296" t="s">
        <v>1077</v>
      </c>
      <c r="J94" s="296"/>
      <c r="K94" s="310"/>
    </row>
    <row r="95" s="1" customFormat="1" ht="15" customHeight="1">
      <c r="B95" s="321"/>
      <c r="C95" s="296" t="s">
        <v>1078</v>
      </c>
      <c r="D95" s="296"/>
      <c r="E95" s="296"/>
      <c r="F95" s="319" t="s">
        <v>1042</v>
      </c>
      <c r="G95" s="320"/>
      <c r="H95" s="296" t="s">
        <v>1078</v>
      </c>
      <c r="I95" s="296" t="s">
        <v>1077</v>
      </c>
      <c r="J95" s="296"/>
      <c r="K95" s="310"/>
    </row>
    <row r="96" s="1" customFormat="1" ht="15" customHeight="1">
      <c r="B96" s="321"/>
      <c r="C96" s="296" t="s">
        <v>37</v>
      </c>
      <c r="D96" s="296"/>
      <c r="E96" s="296"/>
      <c r="F96" s="319" t="s">
        <v>1042</v>
      </c>
      <c r="G96" s="320"/>
      <c r="H96" s="296" t="s">
        <v>1079</v>
      </c>
      <c r="I96" s="296" t="s">
        <v>1077</v>
      </c>
      <c r="J96" s="296"/>
      <c r="K96" s="310"/>
    </row>
    <row r="97" s="1" customFormat="1" ht="15" customHeight="1">
      <c r="B97" s="321"/>
      <c r="C97" s="296" t="s">
        <v>47</v>
      </c>
      <c r="D97" s="296"/>
      <c r="E97" s="296"/>
      <c r="F97" s="319" t="s">
        <v>1042</v>
      </c>
      <c r="G97" s="320"/>
      <c r="H97" s="296" t="s">
        <v>1080</v>
      </c>
      <c r="I97" s="296" t="s">
        <v>1077</v>
      </c>
      <c r="J97" s="296"/>
      <c r="K97" s="310"/>
    </row>
    <row r="98" s="1" customFormat="1" ht="15" customHeight="1">
      <c r="B98" s="324"/>
      <c r="C98" s="325"/>
      <c r="D98" s="325"/>
      <c r="E98" s="325"/>
      <c r="F98" s="325"/>
      <c r="G98" s="325"/>
      <c r="H98" s="325"/>
      <c r="I98" s="325"/>
      <c r="J98" s="325"/>
      <c r="K98" s="326"/>
    </row>
    <row r="99" s="1" customFormat="1" ht="18.75" customHeight="1">
      <c r="B99" s="327"/>
      <c r="C99" s="328"/>
      <c r="D99" s="328"/>
      <c r="E99" s="328"/>
      <c r="F99" s="328"/>
      <c r="G99" s="328"/>
      <c r="H99" s="328"/>
      <c r="I99" s="328"/>
      <c r="J99" s="328"/>
      <c r="K99" s="327"/>
    </row>
    <row r="100" s="1" customFormat="1" ht="18.75" customHeight="1">
      <c r="B100" s="304"/>
      <c r="C100" s="304"/>
      <c r="D100" s="304"/>
      <c r="E100" s="304"/>
      <c r="F100" s="304"/>
      <c r="G100" s="304"/>
      <c r="H100" s="304"/>
      <c r="I100" s="304"/>
      <c r="J100" s="304"/>
      <c r="K100" s="304"/>
    </row>
    <row r="101" s="1" customFormat="1" ht="7.5" customHeight="1">
      <c r="B101" s="305"/>
      <c r="C101" s="306"/>
      <c r="D101" s="306"/>
      <c r="E101" s="306"/>
      <c r="F101" s="306"/>
      <c r="G101" s="306"/>
      <c r="H101" s="306"/>
      <c r="I101" s="306"/>
      <c r="J101" s="306"/>
      <c r="K101" s="307"/>
    </row>
    <row r="102" s="1" customFormat="1" ht="45" customHeight="1">
      <c r="B102" s="308"/>
      <c r="C102" s="309" t="s">
        <v>1081</v>
      </c>
      <c r="D102" s="309"/>
      <c r="E102" s="309"/>
      <c r="F102" s="309"/>
      <c r="G102" s="309"/>
      <c r="H102" s="309"/>
      <c r="I102" s="309"/>
      <c r="J102" s="309"/>
      <c r="K102" s="310"/>
    </row>
    <row r="103" s="1" customFormat="1" ht="17.25" customHeight="1">
      <c r="B103" s="308"/>
      <c r="C103" s="311" t="s">
        <v>1036</v>
      </c>
      <c r="D103" s="311"/>
      <c r="E103" s="311"/>
      <c r="F103" s="311" t="s">
        <v>1037</v>
      </c>
      <c r="G103" s="312"/>
      <c r="H103" s="311" t="s">
        <v>53</v>
      </c>
      <c r="I103" s="311" t="s">
        <v>56</v>
      </c>
      <c r="J103" s="311" t="s">
        <v>1038</v>
      </c>
      <c r="K103" s="310"/>
    </row>
    <row r="104" s="1" customFormat="1" ht="17.25" customHeight="1">
      <c r="B104" s="308"/>
      <c r="C104" s="313" t="s">
        <v>1039</v>
      </c>
      <c r="D104" s="313"/>
      <c r="E104" s="313"/>
      <c r="F104" s="314" t="s">
        <v>1040</v>
      </c>
      <c r="G104" s="315"/>
      <c r="H104" s="313"/>
      <c r="I104" s="313"/>
      <c r="J104" s="313" t="s">
        <v>1041</v>
      </c>
      <c r="K104" s="310"/>
    </row>
    <row r="105" s="1" customFormat="1" ht="5.25" customHeight="1">
      <c r="B105" s="308"/>
      <c r="C105" s="311"/>
      <c r="D105" s="311"/>
      <c r="E105" s="311"/>
      <c r="F105" s="311"/>
      <c r="G105" s="329"/>
      <c r="H105" s="311"/>
      <c r="I105" s="311"/>
      <c r="J105" s="311"/>
      <c r="K105" s="310"/>
    </row>
    <row r="106" s="1" customFormat="1" ht="15" customHeight="1">
      <c r="B106" s="308"/>
      <c r="C106" s="296" t="s">
        <v>52</v>
      </c>
      <c r="D106" s="318"/>
      <c r="E106" s="318"/>
      <c r="F106" s="319" t="s">
        <v>1042</v>
      </c>
      <c r="G106" s="296"/>
      <c r="H106" s="296" t="s">
        <v>1082</v>
      </c>
      <c r="I106" s="296" t="s">
        <v>1044</v>
      </c>
      <c r="J106" s="296">
        <v>20</v>
      </c>
      <c r="K106" s="310"/>
    </row>
    <row r="107" s="1" customFormat="1" ht="15" customHeight="1">
      <c r="B107" s="308"/>
      <c r="C107" s="296" t="s">
        <v>1045</v>
      </c>
      <c r="D107" s="296"/>
      <c r="E107" s="296"/>
      <c r="F107" s="319" t="s">
        <v>1042</v>
      </c>
      <c r="G107" s="296"/>
      <c r="H107" s="296" t="s">
        <v>1082</v>
      </c>
      <c r="I107" s="296" t="s">
        <v>1044</v>
      </c>
      <c r="J107" s="296">
        <v>120</v>
      </c>
      <c r="K107" s="310"/>
    </row>
    <row r="108" s="1" customFormat="1" ht="15" customHeight="1">
      <c r="B108" s="321"/>
      <c r="C108" s="296" t="s">
        <v>1047</v>
      </c>
      <c r="D108" s="296"/>
      <c r="E108" s="296"/>
      <c r="F108" s="319" t="s">
        <v>1048</v>
      </c>
      <c r="G108" s="296"/>
      <c r="H108" s="296" t="s">
        <v>1082</v>
      </c>
      <c r="I108" s="296" t="s">
        <v>1044</v>
      </c>
      <c r="J108" s="296">
        <v>50</v>
      </c>
      <c r="K108" s="310"/>
    </row>
    <row r="109" s="1" customFormat="1" ht="15" customHeight="1">
      <c r="B109" s="321"/>
      <c r="C109" s="296" t="s">
        <v>1050</v>
      </c>
      <c r="D109" s="296"/>
      <c r="E109" s="296"/>
      <c r="F109" s="319" t="s">
        <v>1042</v>
      </c>
      <c r="G109" s="296"/>
      <c r="H109" s="296" t="s">
        <v>1082</v>
      </c>
      <c r="I109" s="296" t="s">
        <v>1052</v>
      </c>
      <c r="J109" s="296"/>
      <c r="K109" s="310"/>
    </row>
    <row r="110" s="1" customFormat="1" ht="15" customHeight="1">
      <c r="B110" s="321"/>
      <c r="C110" s="296" t="s">
        <v>1061</v>
      </c>
      <c r="D110" s="296"/>
      <c r="E110" s="296"/>
      <c r="F110" s="319" t="s">
        <v>1048</v>
      </c>
      <c r="G110" s="296"/>
      <c r="H110" s="296" t="s">
        <v>1082</v>
      </c>
      <c r="I110" s="296" t="s">
        <v>1044</v>
      </c>
      <c r="J110" s="296">
        <v>50</v>
      </c>
      <c r="K110" s="310"/>
    </row>
    <row r="111" s="1" customFormat="1" ht="15" customHeight="1">
      <c r="B111" s="321"/>
      <c r="C111" s="296" t="s">
        <v>1069</v>
      </c>
      <c r="D111" s="296"/>
      <c r="E111" s="296"/>
      <c r="F111" s="319" t="s">
        <v>1048</v>
      </c>
      <c r="G111" s="296"/>
      <c r="H111" s="296" t="s">
        <v>1082</v>
      </c>
      <c r="I111" s="296" t="s">
        <v>1044</v>
      </c>
      <c r="J111" s="296">
        <v>50</v>
      </c>
      <c r="K111" s="310"/>
    </row>
    <row r="112" s="1" customFormat="1" ht="15" customHeight="1">
      <c r="B112" s="321"/>
      <c r="C112" s="296" t="s">
        <v>1067</v>
      </c>
      <c r="D112" s="296"/>
      <c r="E112" s="296"/>
      <c r="F112" s="319" t="s">
        <v>1048</v>
      </c>
      <c r="G112" s="296"/>
      <c r="H112" s="296" t="s">
        <v>1082</v>
      </c>
      <c r="I112" s="296" t="s">
        <v>1044</v>
      </c>
      <c r="J112" s="296">
        <v>50</v>
      </c>
      <c r="K112" s="310"/>
    </row>
    <row r="113" s="1" customFormat="1" ht="15" customHeight="1">
      <c r="B113" s="321"/>
      <c r="C113" s="296" t="s">
        <v>52</v>
      </c>
      <c r="D113" s="296"/>
      <c r="E113" s="296"/>
      <c r="F113" s="319" t="s">
        <v>1042</v>
      </c>
      <c r="G113" s="296"/>
      <c r="H113" s="296" t="s">
        <v>1083</v>
      </c>
      <c r="I113" s="296" t="s">
        <v>1044</v>
      </c>
      <c r="J113" s="296">
        <v>20</v>
      </c>
      <c r="K113" s="310"/>
    </row>
    <row r="114" s="1" customFormat="1" ht="15" customHeight="1">
      <c r="B114" s="321"/>
      <c r="C114" s="296" t="s">
        <v>1084</v>
      </c>
      <c r="D114" s="296"/>
      <c r="E114" s="296"/>
      <c r="F114" s="319" t="s">
        <v>1042</v>
      </c>
      <c r="G114" s="296"/>
      <c r="H114" s="296" t="s">
        <v>1085</v>
      </c>
      <c r="I114" s="296" t="s">
        <v>1044</v>
      </c>
      <c r="J114" s="296">
        <v>120</v>
      </c>
      <c r="K114" s="310"/>
    </row>
    <row r="115" s="1" customFormat="1" ht="15" customHeight="1">
      <c r="B115" s="321"/>
      <c r="C115" s="296" t="s">
        <v>37</v>
      </c>
      <c r="D115" s="296"/>
      <c r="E115" s="296"/>
      <c r="F115" s="319" t="s">
        <v>1042</v>
      </c>
      <c r="G115" s="296"/>
      <c r="H115" s="296" t="s">
        <v>1086</v>
      </c>
      <c r="I115" s="296" t="s">
        <v>1077</v>
      </c>
      <c r="J115" s="296"/>
      <c r="K115" s="310"/>
    </row>
    <row r="116" s="1" customFormat="1" ht="15" customHeight="1">
      <c r="B116" s="321"/>
      <c r="C116" s="296" t="s">
        <v>47</v>
      </c>
      <c r="D116" s="296"/>
      <c r="E116" s="296"/>
      <c r="F116" s="319" t="s">
        <v>1042</v>
      </c>
      <c r="G116" s="296"/>
      <c r="H116" s="296" t="s">
        <v>1087</v>
      </c>
      <c r="I116" s="296" t="s">
        <v>1077</v>
      </c>
      <c r="J116" s="296"/>
      <c r="K116" s="310"/>
    </row>
    <row r="117" s="1" customFormat="1" ht="15" customHeight="1">
      <c r="B117" s="321"/>
      <c r="C117" s="296" t="s">
        <v>56</v>
      </c>
      <c r="D117" s="296"/>
      <c r="E117" s="296"/>
      <c r="F117" s="319" t="s">
        <v>1042</v>
      </c>
      <c r="G117" s="296"/>
      <c r="H117" s="296" t="s">
        <v>1088</v>
      </c>
      <c r="I117" s="296" t="s">
        <v>1089</v>
      </c>
      <c r="J117" s="296"/>
      <c r="K117" s="310"/>
    </row>
    <row r="118" s="1" customFormat="1" ht="15" customHeight="1">
      <c r="B118" s="324"/>
      <c r="C118" s="330"/>
      <c r="D118" s="330"/>
      <c r="E118" s="330"/>
      <c r="F118" s="330"/>
      <c r="G118" s="330"/>
      <c r="H118" s="330"/>
      <c r="I118" s="330"/>
      <c r="J118" s="330"/>
      <c r="K118" s="326"/>
    </row>
    <row r="119" s="1" customFormat="1" ht="18.75" customHeight="1">
      <c r="B119" s="331"/>
      <c r="C119" s="332"/>
      <c r="D119" s="332"/>
      <c r="E119" s="332"/>
      <c r="F119" s="333"/>
      <c r="G119" s="332"/>
      <c r="H119" s="332"/>
      <c r="I119" s="332"/>
      <c r="J119" s="332"/>
      <c r="K119" s="331"/>
    </row>
    <row r="120" s="1" customFormat="1" ht="18.75" customHeight="1">
      <c r="B120" s="304"/>
      <c r="C120" s="304"/>
      <c r="D120" s="304"/>
      <c r="E120" s="304"/>
      <c r="F120" s="304"/>
      <c r="G120" s="304"/>
      <c r="H120" s="304"/>
      <c r="I120" s="304"/>
      <c r="J120" s="304"/>
      <c r="K120" s="304"/>
    </row>
    <row r="121" s="1" customFormat="1" ht="7.5" customHeight="1">
      <c r="B121" s="334"/>
      <c r="C121" s="335"/>
      <c r="D121" s="335"/>
      <c r="E121" s="335"/>
      <c r="F121" s="335"/>
      <c r="G121" s="335"/>
      <c r="H121" s="335"/>
      <c r="I121" s="335"/>
      <c r="J121" s="335"/>
      <c r="K121" s="336"/>
    </row>
    <row r="122" s="1" customFormat="1" ht="45" customHeight="1">
      <c r="B122" s="337"/>
      <c r="C122" s="287" t="s">
        <v>1090</v>
      </c>
      <c r="D122" s="287"/>
      <c r="E122" s="287"/>
      <c r="F122" s="287"/>
      <c r="G122" s="287"/>
      <c r="H122" s="287"/>
      <c r="I122" s="287"/>
      <c r="J122" s="287"/>
      <c r="K122" s="338"/>
    </row>
    <row r="123" s="1" customFormat="1" ht="17.25" customHeight="1">
      <c r="B123" s="339"/>
      <c r="C123" s="311" t="s">
        <v>1036</v>
      </c>
      <c r="D123" s="311"/>
      <c r="E123" s="311"/>
      <c r="F123" s="311" t="s">
        <v>1037</v>
      </c>
      <c r="G123" s="312"/>
      <c r="H123" s="311" t="s">
        <v>53</v>
      </c>
      <c r="I123" s="311" t="s">
        <v>56</v>
      </c>
      <c r="J123" s="311" t="s">
        <v>1038</v>
      </c>
      <c r="K123" s="340"/>
    </row>
    <row r="124" s="1" customFormat="1" ht="17.25" customHeight="1">
      <c r="B124" s="339"/>
      <c r="C124" s="313" t="s">
        <v>1039</v>
      </c>
      <c r="D124" s="313"/>
      <c r="E124" s="313"/>
      <c r="F124" s="314" t="s">
        <v>1040</v>
      </c>
      <c r="G124" s="315"/>
      <c r="H124" s="313"/>
      <c r="I124" s="313"/>
      <c r="J124" s="313" t="s">
        <v>1041</v>
      </c>
      <c r="K124" s="340"/>
    </row>
    <row r="125" s="1" customFormat="1" ht="5.25" customHeight="1">
      <c r="B125" s="341"/>
      <c r="C125" s="316"/>
      <c r="D125" s="316"/>
      <c r="E125" s="316"/>
      <c r="F125" s="316"/>
      <c r="G125" s="342"/>
      <c r="H125" s="316"/>
      <c r="I125" s="316"/>
      <c r="J125" s="316"/>
      <c r="K125" s="343"/>
    </row>
    <row r="126" s="1" customFormat="1" ht="15" customHeight="1">
      <c r="B126" s="341"/>
      <c r="C126" s="296" t="s">
        <v>1045</v>
      </c>
      <c r="D126" s="318"/>
      <c r="E126" s="318"/>
      <c r="F126" s="319" t="s">
        <v>1042</v>
      </c>
      <c r="G126" s="296"/>
      <c r="H126" s="296" t="s">
        <v>1082</v>
      </c>
      <c r="I126" s="296" t="s">
        <v>1044</v>
      </c>
      <c r="J126" s="296">
        <v>120</v>
      </c>
      <c r="K126" s="344"/>
    </row>
    <row r="127" s="1" customFormat="1" ht="15" customHeight="1">
      <c r="B127" s="341"/>
      <c r="C127" s="296" t="s">
        <v>1091</v>
      </c>
      <c r="D127" s="296"/>
      <c r="E127" s="296"/>
      <c r="F127" s="319" t="s">
        <v>1042</v>
      </c>
      <c r="G127" s="296"/>
      <c r="H127" s="296" t="s">
        <v>1092</v>
      </c>
      <c r="I127" s="296" t="s">
        <v>1044</v>
      </c>
      <c r="J127" s="296" t="s">
        <v>1093</v>
      </c>
      <c r="K127" s="344"/>
    </row>
    <row r="128" s="1" customFormat="1" ht="15" customHeight="1">
      <c r="B128" s="341"/>
      <c r="C128" s="296" t="s">
        <v>84</v>
      </c>
      <c r="D128" s="296"/>
      <c r="E128" s="296"/>
      <c r="F128" s="319" t="s">
        <v>1042</v>
      </c>
      <c r="G128" s="296"/>
      <c r="H128" s="296" t="s">
        <v>1094</v>
      </c>
      <c r="I128" s="296" t="s">
        <v>1044</v>
      </c>
      <c r="J128" s="296" t="s">
        <v>1093</v>
      </c>
      <c r="K128" s="344"/>
    </row>
    <row r="129" s="1" customFormat="1" ht="15" customHeight="1">
      <c r="B129" s="341"/>
      <c r="C129" s="296" t="s">
        <v>1053</v>
      </c>
      <c r="D129" s="296"/>
      <c r="E129" s="296"/>
      <c r="F129" s="319" t="s">
        <v>1048</v>
      </c>
      <c r="G129" s="296"/>
      <c r="H129" s="296" t="s">
        <v>1054</v>
      </c>
      <c r="I129" s="296" t="s">
        <v>1044</v>
      </c>
      <c r="J129" s="296">
        <v>15</v>
      </c>
      <c r="K129" s="344"/>
    </row>
    <row r="130" s="1" customFormat="1" ht="15" customHeight="1">
      <c r="B130" s="341"/>
      <c r="C130" s="322" t="s">
        <v>1055</v>
      </c>
      <c r="D130" s="322"/>
      <c r="E130" s="322"/>
      <c r="F130" s="323" t="s">
        <v>1048</v>
      </c>
      <c r="G130" s="322"/>
      <c r="H130" s="322" t="s">
        <v>1056</v>
      </c>
      <c r="I130" s="322" t="s">
        <v>1044</v>
      </c>
      <c r="J130" s="322">
        <v>15</v>
      </c>
      <c r="K130" s="344"/>
    </row>
    <row r="131" s="1" customFormat="1" ht="15" customHeight="1">
      <c r="B131" s="341"/>
      <c r="C131" s="322" t="s">
        <v>1057</v>
      </c>
      <c r="D131" s="322"/>
      <c r="E131" s="322"/>
      <c r="F131" s="323" t="s">
        <v>1048</v>
      </c>
      <c r="G131" s="322"/>
      <c r="H131" s="322" t="s">
        <v>1058</v>
      </c>
      <c r="I131" s="322" t="s">
        <v>1044</v>
      </c>
      <c r="J131" s="322">
        <v>20</v>
      </c>
      <c r="K131" s="344"/>
    </row>
    <row r="132" s="1" customFormat="1" ht="15" customHeight="1">
      <c r="B132" s="341"/>
      <c r="C132" s="322" t="s">
        <v>1059</v>
      </c>
      <c r="D132" s="322"/>
      <c r="E132" s="322"/>
      <c r="F132" s="323" t="s">
        <v>1048</v>
      </c>
      <c r="G132" s="322"/>
      <c r="H132" s="322" t="s">
        <v>1060</v>
      </c>
      <c r="I132" s="322" t="s">
        <v>1044</v>
      </c>
      <c r="J132" s="322">
        <v>20</v>
      </c>
      <c r="K132" s="344"/>
    </row>
    <row r="133" s="1" customFormat="1" ht="15" customHeight="1">
      <c r="B133" s="341"/>
      <c r="C133" s="296" t="s">
        <v>1047</v>
      </c>
      <c r="D133" s="296"/>
      <c r="E133" s="296"/>
      <c r="F133" s="319" t="s">
        <v>1048</v>
      </c>
      <c r="G133" s="296"/>
      <c r="H133" s="296" t="s">
        <v>1082</v>
      </c>
      <c r="I133" s="296" t="s">
        <v>1044</v>
      </c>
      <c r="J133" s="296">
        <v>50</v>
      </c>
      <c r="K133" s="344"/>
    </row>
    <row r="134" s="1" customFormat="1" ht="15" customHeight="1">
      <c r="B134" s="341"/>
      <c r="C134" s="296" t="s">
        <v>1061</v>
      </c>
      <c r="D134" s="296"/>
      <c r="E134" s="296"/>
      <c r="F134" s="319" t="s">
        <v>1048</v>
      </c>
      <c r="G134" s="296"/>
      <c r="H134" s="296" t="s">
        <v>1082</v>
      </c>
      <c r="I134" s="296" t="s">
        <v>1044</v>
      </c>
      <c r="J134" s="296">
        <v>50</v>
      </c>
      <c r="K134" s="344"/>
    </row>
    <row r="135" s="1" customFormat="1" ht="15" customHeight="1">
      <c r="B135" s="341"/>
      <c r="C135" s="296" t="s">
        <v>1067</v>
      </c>
      <c r="D135" s="296"/>
      <c r="E135" s="296"/>
      <c r="F135" s="319" t="s">
        <v>1048</v>
      </c>
      <c r="G135" s="296"/>
      <c r="H135" s="296" t="s">
        <v>1082</v>
      </c>
      <c r="I135" s="296" t="s">
        <v>1044</v>
      </c>
      <c r="J135" s="296">
        <v>50</v>
      </c>
      <c r="K135" s="344"/>
    </row>
    <row r="136" s="1" customFormat="1" ht="15" customHeight="1">
      <c r="B136" s="341"/>
      <c r="C136" s="296" t="s">
        <v>1069</v>
      </c>
      <c r="D136" s="296"/>
      <c r="E136" s="296"/>
      <c r="F136" s="319" t="s">
        <v>1048</v>
      </c>
      <c r="G136" s="296"/>
      <c r="H136" s="296" t="s">
        <v>1082</v>
      </c>
      <c r="I136" s="296" t="s">
        <v>1044</v>
      </c>
      <c r="J136" s="296">
        <v>50</v>
      </c>
      <c r="K136" s="344"/>
    </row>
    <row r="137" s="1" customFormat="1" ht="15" customHeight="1">
      <c r="B137" s="341"/>
      <c r="C137" s="296" t="s">
        <v>1070</v>
      </c>
      <c r="D137" s="296"/>
      <c r="E137" s="296"/>
      <c r="F137" s="319" t="s">
        <v>1048</v>
      </c>
      <c r="G137" s="296"/>
      <c r="H137" s="296" t="s">
        <v>1095</v>
      </c>
      <c r="I137" s="296" t="s">
        <v>1044</v>
      </c>
      <c r="J137" s="296">
        <v>255</v>
      </c>
      <c r="K137" s="344"/>
    </row>
    <row r="138" s="1" customFormat="1" ht="15" customHeight="1">
      <c r="B138" s="341"/>
      <c r="C138" s="296" t="s">
        <v>1072</v>
      </c>
      <c r="D138" s="296"/>
      <c r="E138" s="296"/>
      <c r="F138" s="319" t="s">
        <v>1042</v>
      </c>
      <c r="G138" s="296"/>
      <c r="H138" s="296" t="s">
        <v>1096</v>
      </c>
      <c r="I138" s="296" t="s">
        <v>1074</v>
      </c>
      <c r="J138" s="296"/>
      <c r="K138" s="344"/>
    </row>
    <row r="139" s="1" customFormat="1" ht="15" customHeight="1">
      <c r="B139" s="341"/>
      <c r="C139" s="296" t="s">
        <v>1075</v>
      </c>
      <c r="D139" s="296"/>
      <c r="E139" s="296"/>
      <c r="F139" s="319" t="s">
        <v>1042</v>
      </c>
      <c r="G139" s="296"/>
      <c r="H139" s="296" t="s">
        <v>1097</v>
      </c>
      <c r="I139" s="296" t="s">
        <v>1077</v>
      </c>
      <c r="J139" s="296"/>
      <c r="K139" s="344"/>
    </row>
    <row r="140" s="1" customFormat="1" ht="15" customHeight="1">
      <c r="B140" s="341"/>
      <c r="C140" s="296" t="s">
        <v>1078</v>
      </c>
      <c r="D140" s="296"/>
      <c r="E140" s="296"/>
      <c r="F140" s="319" t="s">
        <v>1042</v>
      </c>
      <c r="G140" s="296"/>
      <c r="H140" s="296" t="s">
        <v>1078</v>
      </c>
      <c r="I140" s="296" t="s">
        <v>1077</v>
      </c>
      <c r="J140" s="296"/>
      <c r="K140" s="344"/>
    </row>
    <row r="141" s="1" customFormat="1" ht="15" customHeight="1">
      <c r="B141" s="341"/>
      <c r="C141" s="296" t="s">
        <v>37</v>
      </c>
      <c r="D141" s="296"/>
      <c r="E141" s="296"/>
      <c r="F141" s="319" t="s">
        <v>1042</v>
      </c>
      <c r="G141" s="296"/>
      <c r="H141" s="296" t="s">
        <v>1098</v>
      </c>
      <c r="I141" s="296" t="s">
        <v>1077</v>
      </c>
      <c r="J141" s="296"/>
      <c r="K141" s="344"/>
    </row>
    <row r="142" s="1" customFormat="1" ht="15" customHeight="1">
      <c r="B142" s="341"/>
      <c r="C142" s="296" t="s">
        <v>1099</v>
      </c>
      <c r="D142" s="296"/>
      <c r="E142" s="296"/>
      <c r="F142" s="319" t="s">
        <v>1042</v>
      </c>
      <c r="G142" s="296"/>
      <c r="H142" s="296" t="s">
        <v>1100</v>
      </c>
      <c r="I142" s="296" t="s">
        <v>1077</v>
      </c>
      <c r="J142" s="296"/>
      <c r="K142" s="344"/>
    </row>
    <row r="143" s="1" customFormat="1" ht="15" customHeight="1">
      <c r="B143" s="345"/>
      <c r="C143" s="346"/>
      <c r="D143" s="346"/>
      <c r="E143" s="346"/>
      <c r="F143" s="346"/>
      <c r="G143" s="346"/>
      <c r="H143" s="346"/>
      <c r="I143" s="346"/>
      <c r="J143" s="346"/>
      <c r="K143" s="347"/>
    </row>
    <row r="144" s="1" customFormat="1" ht="18.75" customHeight="1">
      <c r="B144" s="332"/>
      <c r="C144" s="332"/>
      <c r="D144" s="332"/>
      <c r="E144" s="332"/>
      <c r="F144" s="333"/>
      <c r="G144" s="332"/>
      <c r="H144" s="332"/>
      <c r="I144" s="332"/>
      <c r="J144" s="332"/>
      <c r="K144" s="332"/>
    </row>
    <row r="145" s="1" customFormat="1" ht="18.75" customHeight="1">
      <c r="B145" s="304"/>
      <c r="C145" s="304"/>
      <c r="D145" s="304"/>
      <c r="E145" s="304"/>
      <c r="F145" s="304"/>
      <c r="G145" s="304"/>
      <c r="H145" s="304"/>
      <c r="I145" s="304"/>
      <c r="J145" s="304"/>
      <c r="K145" s="304"/>
    </row>
    <row r="146" s="1" customFormat="1" ht="7.5" customHeight="1">
      <c r="B146" s="305"/>
      <c r="C146" s="306"/>
      <c r="D146" s="306"/>
      <c r="E146" s="306"/>
      <c r="F146" s="306"/>
      <c r="G146" s="306"/>
      <c r="H146" s="306"/>
      <c r="I146" s="306"/>
      <c r="J146" s="306"/>
      <c r="K146" s="307"/>
    </row>
    <row r="147" s="1" customFormat="1" ht="45" customHeight="1">
      <c r="B147" s="308"/>
      <c r="C147" s="309" t="s">
        <v>1101</v>
      </c>
      <c r="D147" s="309"/>
      <c r="E147" s="309"/>
      <c r="F147" s="309"/>
      <c r="G147" s="309"/>
      <c r="H147" s="309"/>
      <c r="I147" s="309"/>
      <c r="J147" s="309"/>
      <c r="K147" s="310"/>
    </row>
    <row r="148" s="1" customFormat="1" ht="17.25" customHeight="1">
      <c r="B148" s="308"/>
      <c r="C148" s="311" t="s">
        <v>1036</v>
      </c>
      <c r="D148" s="311"/>
      <c r="E148" s="311"/>
      <c r="F148" s="311" t="s">
        <v>1037</v>
      </c>
      <c r="G148" s="312"/>
      <c r="H148" s="311" t="s">
        <v>53</v>
      </c>
      <c r="I148" s="311" t="s">
        <v>56</v>
      </c>
      <c r="J148" s="311" t="s">
        <v>1038</v>
      </c>
      <c r="K148" s="310"/>
    </row>
    <row r="149" s="1" customFormat="1" ht="17.25" customHeight="1">
      <c r="B149" s="308"/>
      <c r="C149" s="313" t="s">
        <v>1039</v>
      </c>
      <c r="D149" s="313"/>
      <c r="E149" s="313"/>
      <c r="F149" s="314" t="s">
        <v>1040</v>
      </c>
      <c r="G149" s="315"/>
      <c r="H149" s="313"/>
      <c r="I149" s="313"/>
      <c r="J149" s="313" t="s">
        <v>1041</v>
      </c>
      <c r="K149" s="310"/>
    </row>
    <row r="150" s="1" customFormat="1" ht="5.25" customHeight="1">
      <c r="B150" s="321"/>
      <c r="C150" s="316"/>
      <c r="D150" s="316"/>
      <c r="E150" s="316"/>
      <c r="F150" s="316"/>
      <c r="G150" s="317"/>
      <c r="H150" s="316"/>
      <c r="I150" s="316"/>
      <c r="J150" s="316"/>
      <c r="K150" s="344"/>
    </row>
    <row r="151" s="1" customFormat="1" ht="15" customHeight="1">
      <c r="B151" s="321"/>
      <c r="C151" s="348" t="s">
        <v>1045</v>
      </c>
      <c r="D151" s="296"/>
      <c r="E151" s="296"/>
      <c r="F151" s="349" t="s">
        <v>1042</v>
      </c>
      <c r="G151" s="296"/>
      <c r="H151" s="348" t="s">
        <v>1082</v>
      </c>
      <c r="I151" s="348" t="s">
        <v>1044</v>
      </c>
      <c r="J151" s="348">
        <v>120</v>
      </c>
      <c r="K151" s="344"/>
    </row>
    <row r="152" s="1" customFormat="1" ht="15" customHeight="1">
      <c r="B152" s="321"/>
      <c r="C152" s="348" t="s">
        <v>1091</v>
      </c>
      <c r="D152" s="296"/>
      <c r="E152" s="296"/>
      <c r="F152" s="349" t="s">
        <v>1042</v>
      </c>
      <c r="G152" s="296"/>
      <c r="H152" s="348" t="s">
        <v>1102</v>
      </c>
      <c r="I152" s="348" t="s">
        <v>1044</v>
      </c>
      <c r="J152" s="348" t="s">
        <v>1093</v>
      </c>
      <c r="K152" s="344"/>
    </row>
    <row r="153" s="1" customFormat="1" ht="15" customHeight="1">
      <c r="B153" s="321"/>
      <c r="C153" s="348" t="s">
        <v>84</v>
      </c>
      <c r="D153" s="296"/>
      <c r="E153" s="296"/>
      <c r="F153" s="349" t="s">
        <v>1042</v>
      </c>
      <c r="G153" s="296"/>
      <c r="H153" s="348" t="s">
        <v>1103</v>
      </c>
      <c r="I153" s="348" t="s">
        <v>1044</v>
      </c>
      <c r="J153" s="348" t="s">
        <v>1093</v>
      </c>
      <c r="K153" s="344"/>
    </row>
    <row r="154" s="1" customFormat="1" ht="15" customHeight="1">
      <c r="B154" s="321"/>
      <c r="C154" s="348" t="s">
        <v>1047</v>
      </c>
      <c r="D154" s="296"/>
      <c r="E154" s="296"/>
      <c r="F154" s="349" t="s">
        <v>1048</v>
      </c>
      <c r="G154" s="296"/>
      <c r="H154" s="348" t="s">
        <v>1082</v>
      </c>
      <c r="I154" s="348" t="s">
        <v>1044</v>
      </c>
      <c r="J154" s="348">
        <v>50</v>
      </c>
      <c r="K154" s="344"/>
    </row>
    <row r="155" s="1" customFormat="1" ht="15" customHeight="1">
      <c r="B155" s="321"/>
      <c r="C155" s="348" t="s">
        <v>1050</v>
      </c>
      <c r="D155" s="296"/>
      <c r="E155" s="296"/>
      <c r="F155" s="349" t="s">
        <v>1042</v>
      </c>
      <c r="G155" s="296"/>
      <c r="H155" s="348" t="s">
        <v>1082</v>
      </c>
      <c r="I155" s="348" t="s">
        <v>1052</v>
      </c>
      <c r="J155" s="348"/>
      <c r="K155" s="344"/>
    </row>
    <row r="156" s="1" customFormat="1" ht="15" customHeight="1">
      <c r="B156" s="321"/>
      <c r="C156" s="348" t="s">
        <v>1061</v>
      </c>
      <c r="D156" s="296"/>
      <c r="E156" s="296"/>
      <c r="F156" s="349" t="s">
        <v>1048</v>
      </c>
      <c r="G156" s="296"/>
      <c r="H156" s="348" t="s">
        <v>1082</v>
      </c>
      <c r="I156" s="348" t="s">
        <v>1044</v>
      </c>
      <c r="J156" s="348">
        <v>50</v>
      </c>
      <c r="K156" s="344"/>
    </row>
    <row r="157" s="1" customFormat="1" ht="15" customHeight="1">
      <c r="B157" s="321"/>
      <c r="C157" s="348" t="s">
        <v>1069</v>
      </c>
      <c r="D157" s="296"/>
      <c r="E157" s="296"/>
      <c r="F157" s="349" t="s">
        <v>1048</v>
      </c>
      <c r="G157" s="296"/>
      <c r="H157" s="348" t="s">
        <v>1082</v>
      </c>
      <c r="I157" s="348" t="s">
        <v>1044</v>
      </c>
      <c r="J157" s="348">
        <v>50</v>
      </c>
      <c r="K157" s="344"/>
    </row>
    <row r="158" s="1" customFormat="1" ht="15" customHeight="1">
      <c r="B158" s="321"/>
      <c r="C158" s="348" t="s">
        <v>1067</v>
      </c>
      <c r="D158" s="296"/>
      <c r="E158" s="296"/>
      <c r="F158" s="349" t="s">
        <v>1048</v>
      </c>
      <c r="G158" s="296"/>
      <c r="H158" s="348" t="s">
        <v>1082</v>
      </c>
      <c r="I158" s="348" t="s">
        <v>1044</v>
      </c>
      <c r="J158" s="348">
        <v>50</v>
      </c>
      <c r="K158" s="344"/>
    </row>
    <row r="159" s="1" customFormat="1" ht="15" customHeight="1">
      <c r="B159" s="321"/>
      <c r="C159" s="348" t="s">
        <v>165</v>
      </c>
      <c r="D159" s="296"/>
      <c r="E159" s="296"/>
      <c r="F159" s="349" t="s">
        <v>1042</v>
      </c>
      <c r="G159" s="296"/>
      <c r="H159" s="348" t="s">
        <v>1104</v>
      </c>
      <c r="I159" s="348" t="s">
        <v>1044</v>
      </c>
      <c r="J159" s="348" t="s">
        <v>1105</v>
      </c>
      <c r="K159" s="344"/>
    </row>
    <row r="160" s="1" customFormat="1" ht="15" customHeight="1">
      <c r="B160" s="321"/>
      <c r="C160" s="348" t="s">
        <v>1106</v>
      </c>
      <c r="D160" s="296"/>
      <c r="E160" s="296"/>
      <c r="F160" s="349" t="s">
        <v>1042</v>
      </c>
      <c r="G160" s="296"/>
      <c r="H160" s="348" t="s">
        <v>1107</v>
      </c>
      <c r="I160" s="348" t="s">
        <v>1077</v>
      </c>
      <c r="J160" s="348"/>
      <c r="K160" s="344"/>
    </row>
    <row r="161" s="1" customFormat="1" ht="15" customHeight="1">
      <c r="B161" s="350"/>
      <c r="C161" s="330"/>
      <c r="D161" s="330"/>
      <c r="E161" s="330"/>
      <c r="F161" s="330"/>
      <c r="G161" s="330"/>
      <c r="H161" s="330"/>
      <c r="I161" s="330"/>
      <c r="J161" s="330"/>
      <c r="K161" s="351"/>
    </row>
    <row r="162" s="1" customFormat="1" ht="18.75" customHeight="1">
      <c r="B162" s="332"/>
      <c r="C162" s="342"/>
      <c r="D162" s="342"/>
      <c r="E162" s="342"/>
      <c r="F162" s="352"/>
      <c r="G162" s="342"/>
      <c r="H162" s="342"/>
      <c r="I162" s="342"/>
      <c r="J162" s="342"/>
      <c r="K162" s="332"/>
    </row>
    <row r="163" s="1" customFormat="1" ht="18.75" customHeight="1">
      <c r="B163" s="304"/>
      <c r="C163" s="304"/>
      <c r="D163" s="304"/>
      <c r="E163" s="304"/>
      <c r="F163" s="304"/>
      <c r="G163" s="304"/>
      <c r="H163" s="304"/>
      <c r="I163" s="304"/>
      <c r="J163" s="304"/>
      <c r="K163" s="304"/>
    </row>
    <row r="164" s="1" customFormat="1" ht="7.5" customHeight="1">
      <c r="B164" s="283"/>
      <c r="C164" s="284"/>
      <c r="D164" s="284"/>
      <c r="E164" s="284"/>
      <c r="F164" s="284"/>
      <c r="G164" s="284"/>
      <c r="H164" s="284"/>
      <c r="I164" s="284"/>
      <c r="J164" s="284"/>
      <c r="K164" s="285"/>
    </row>
    <row r="165" s="1" customFormat="1" ht="45" customHeight="1">
      <c r="B165" s="286"/>
      <c r="C165" s="287" t="s">
        <v>1108</v>
      </c>
      <c r="D165" s="287"/>
      <c r="E165" s="287"/>
      <c r="F165" s="287"/>
      <c r="G165" s="287"/>
      <c r="H165" s="287"/>
      <c r="I165" s="287"/>
      <c r="J165" s="287"/>
      <c r="K165" s="288"/>
    </row>
    <row r="166" s="1" customFormat="1" ht="17.25" customHeight="1">
      <c r="B166" s="286"/>
      <c r="C166" s="311" t="s">
        <v>1036</v>
      </c>
      <c r="D166" s="311"/>
      <c r="E166" s="311"/>
      <c r="F166" s="311" t="s">
        <v>1037</v>
      </c>
      <c r="G166" s="353"/>
      <c r="H166" s="354" t="s">
        <v>53</v>
      </c>
      <c r="I166" s="354" t="s">
        <v>56</v>
      </c>
      <c r="J166" s="311" t="s">
        <v>1038</v>
      </c>
      <c r="K166" s="288"/>
    </row>
    <row r="167" s="1" customFormat="1" ht="17.25" customHeight="1">
      <c r="B167" s="289"/>
      <c r="C167" s="313" t="s">
        <v>1039</v>
      </c>
      <c r="D167" s="313"/>
      <c r="E167" s="313"/>
      <c r="F167" s="314" t="s">
        <v>1040</v>
      </c>
      <c r="G167" s="355"/>
      <c r="H167" s="356"/>
      <c r="I167" s="356"/>
      <c r="J167" s="313" t="s">
        <v>1041</v>
      </c>
      <c r="K167" s="291"/>
    </row>
    <row r="168" s="1" customFormat="1" ht="5.25" customHeight="1">
      <c r="B168" s="321"/>
      <c r="C168" s="316"/>
      <c r="D168" s="316"/>
      <c r="E168" s="316"/>
      <c r="F168" s="316"/>
      <c r="G168" s="317"/>
      <c r="H168" s="316"/>
      <c r="I168" s="316"/>
      <c r="J168" s="316"/>
      <c r="K168" s="344"/>
    </row>
    <row r="169" s="1" customFormat="1" ht="15" customHeight="1">
      <c r="B169" s="321"/>
      <c r="C169" s="296" t="s">
        <v>1045</v>
      </c>
      <c r="D169" s="296"/>
      <c r="E169" s="296"/>
      <c r="F169" s="319" t="s">
        <v>1042</v>
      </c>
      <c r="G169" s="296"/>
      <c r="H169" s="296" t="s">
        <v>1082</v>
      </c>
      <c r="I169" s="296" t="s">
        <v>1044</v>
      </c>
      <c r="J169" s="296">
        <v>120</v>
      </c>
      <c r="K169" s="344"/>
    </row>
    <row r="170" s="1" customFormat="1" ht="15" customHeight="1">
      <c r="B170" s="321"/>
      <c r="C170" s="296" t="s">
        <v>1091</v>
      </c>
      <c r="D170" s="296"/>
      <c r="E170" s="296"/>
      <c r="F170" s="319" t="s">
        <v>1042</v>
      </c>
      <c r="G170" s="296"/>
      <c r="H170" s="296" t="s">
        <v>1092</v>
      </c>
      <c r="I170" s="296" t="s">
        <v>1044</v>
      </c>
      <c r="J170" s="296" t="s">
        <v>1093</v>
      </c>
      <c r="K170" s="344"/>
    </row>
    <row r="171" s="1" customFormat="1" ht="15" customHeight="1">
      <c r="B171" s="321"/>
      <c r="C171" s="296" t="s">
        <v>84</v>
      </c>
      <c r="D171" s="296"/>
      <c r="E171" s="296"/>
      <c r="F171" s="319" t="s">
        <v>1042</v>
      </c>
      <c r="G171" s="296"/>
      <c r="H171" s="296" t="s">
        <v>1109</v>
      </c>
      <c r="I171" s="296" t="s">
        <v>1044</v>
      </c>
      <c r="J171" s="296" t="s">
        <v>1093</v>
      </c>
      <c r="K171" s="344"/>
    </row>
    <row r="172" s="1" customFormat="1" ht="15" customHeight="1">
      <c r="B172" s="321"/>
      <c r="C172" s="296" t="s">
        <v>1047</v>
      </c>
      <c r="D172" s="296"/>
      <c r="E172" s="296"/>
      <c r="F172" s="319" t="s">
        <v>1048</v>
      </c>
      <c r="G172" s="296"/>
      <c r="H172" s="296" t="s">
        <v>1109</v>
      </c>
      <c r="I172" s="296" t="s">
        <v>1044</v>
      </c>
      <c r="J172" s="296">
        <v>50</v>
      </c>
      <c r="K172" s="344"/>
    </row>
    <row r="173" s="1" customFormat="1" ht="15" customHeight="1">
      <c r="B173" s="321"/>
      <c r="C173" s="296" t="s">
        <v>1050</v>
      </c>
      <c r="D173" s="296"/>
      <c r="E173" s="296"/>
      <c r="F173" s="319" t="s">
        <v>1042</v>
      </c>
      <c r="G173" s="296"/>
      <c r="H173" s="296" t="s">
        <v>1109</v>
      </c>
      <c r="I173" s="296" t="s">
        <v>1052</v>
      </c>
      <c r="J173" s="296"/>
      <c r="K173" s="344"/>
    </row>
    <row r="174" s="1" customFormat="1" ht="15" customHeight="1">
      <c r="B174" s="321"/>
      <c r="C174" s="296" t="s">
        <v>1061</v>
      </c>
      <c r="D174" s="296"/>
      <c r="E174" s="296"/>
      <c r="F174" s="319" t="s">
        <v>1048</v>
      </c>
      <c r="G174" s="296"/>
      <c r="H174" s="296" t="s">
        <v>1109</v>
      </c>
      <c r="I174" s="296" t="s">
        <v>1044</v>
      </c>
      <c r="J174" s="296">
        <v>50</v>
      </c>
      <c r="K174" s="344"/>
    </row>
    <row r="175" s="1" customFormat="1" ht="15" customHeight="1">
      <c r="B175" s="321"/>
      <c r="C175" s="296" t="s">
        <v>1069</v>
      </c>
      <c r="D175" s="296"/>
      <c r="E175" s="296"/>
      <c r="F175" s="319" t="s">
        <v>1048</v>
      </c>
      <c r="G175" s="296"/>
      <c r="H175" s="296" t="s">
        <v>1109</v>
      </c>
      <c r="I175" s="296" t="s">
        <v>1044</v>
      </c>
      <c r="J175" s="296">
        <v>50</v>
      </c>
      <c r="K175" s="344"/>
    </row>
    <row r="176" s="1" customFormat="1" ht="15" customHeight="1">
      <c r="B176" s="321"/>
      <c r="C176" s="296" t="s">
        <v>1067</v>
      </c>
      <c r="D176" s="296"/>
      <c r="E176" s="296"/>
      <c r="F176" s="319" t="s">
        <v>1048</v>
      </c>
      <c r="G176" s="296"/>
      <c r="H176" s="296" t="s">
        <v>1109</v>
      </c>
      <c r="I176" s="296" t="s">
        <v>1044</v>
      </c>
      <c r="J176" s="296">
        <v>50</v>
      </c>
      <c r="K176" s="344"/>
    </row>
    <row r="177" s="1" customFormat="1" ht="15" customHeight="1">
      <c r="B177" s="321"/>
      <c r="C177" s="296" t="s">
        <v>174</v>
      </c>
      <c r="D177" s="296"/>
      <c r="E177" s="296"/>
      <c r="F177" s="319" t="s">
        <v>1042</v>
      </c>
      <c r="G177" s="296"/>
      <c r="H177" s="296" t="s">
        <v>1110</v>
      </c>
      <c r="I177" s="296" t="s">
        <v>1111</v>
      </c>
      <c r="J177" s="296"/>
      <c r="K177" s="344"/>
    </row>
    <row r="178" s="1" customFormat="1" ht="15" customHeight="1">
      <c r="B178" s="321"/>
      <c r="C178" s="296" t="s">
        <v>56</v>
      </c>
      <c r="D178" s="296"/>
      <c r="E178" s="296"/>
      <c r="F178" s="319" t="s">
        <v>1042</v>
      </c>
      <c r="G178" s="296"/>
      <c r="H178" s="296" t="s">
        <v>1112</v>
      </c>
      <c r="I178" s="296" t="s">
        <v>1113</v>
      </c>
      <c r="J178" s="296">
        <v>1</v>
      </c>
      <c r="K178" s="344"/>
    </row>
    <row r="179" s="1" customFormat="1" ht="15" customHeight="1">
      <c r="B179" s="321"/>
      <c r="C179" s="296" t="s">
        <v>52</v>
      </c>
      <c r="D179" s="296"/>
      <c r="E179" s="296"/>
      <c r="F179" s="319" t="s">
        <v>1042</v>
      </c>
      <c r="G179" s="296"/>
      <c r="H179" s="296" t="s">
        <v>1114</v>
      </c>
      <c r="I179" s="296" t="s">
        <v>1044</v>
      </c>
      <c r="J179" s="296">
        <v>20</v>
      </c>
      <c r="K179" s="344"/>
    </row>
    <row r="180" s="1" customFormat="1" ht="15" customHeight="1">
      <c r="B180" s="321"/>
      <c r="C180" s="296" t="s">
        <v>53</v>
      </c>
      <c r="D180" s="296"/>
      <c r="E180" s="296"/>
      <c r="F180" s="319" t="s">
        <v>1042</v>
      </c>
      <c r="G180" s="296"/>
      <c r="H180" s="296" t="s">
        <v>1115</v>
      </c>
      <c r="I180" s="296" t="s">
        <v>1044</v>
      </c>
      <c r="J180" s="296">
        <v>255</v>
      </c>
      <c r="K180" s="344"/>
    </row>
    <row r="181" s="1" customFormat="1" ht="15" customHeight="1">
      <c r="B181" s="321"/>
      <c r="C181" s="296" t="s">
        <v>175</v>
      </c>
      <c r="D181" s="296"/>
      <c r="E181" s="296"/>
      <c r="F181" s="319" t="s">
        <v>1042</v>
      </c>
      <c r="G181" s="296"/>
      <c r="H181" s="296" t="s">
        <v>1006</v>
      </c>
      <c r="I181" s="296" t="s">
        <v>1044</v>
      </c>
      <c r="J181" s="296">
        <v>10</v>
      </c>
      <c r="K181" s="344"/>
    </row>
    <row r="182" s="1" customFormat="1" ht="15" customHeight="1">
      <c r="B182" s="321"/>
      <c r="C182" s="296" t="s">
        <v>176</v>
      </c>
      <c r="D182" s="296"/>
      <c r="E182" s="296"/>
      <c r="F182" s="319" t="s">
        <v>1042</v>
      </c>
      <c r="G182" s="296"/>
      <c r="H182" s="296" t="s">
        <v>1116</v>
      </c>
      <c r="I182" s="296" t="s">
        <v>1077</v>
      </c>
      <c r="J182" s="296"/>
      <c r="K182" s="344"/>
    </row>
    <row r="183" s="1" customFormat="1" ht="15" customHeight="1">
      <c r="B183" s="321"/>
      <c r="C183" s="296" t="s">
        <v>1117</v>
      </c>
      <c r="D183" s="296"/>
      <c r="E183" s="296"/>
      <c r="F183" s="319" t="s">
        <v>1042</v>
      </c>
      <c r="G183" s="296"/>
      <c r="H183" s="296" t="s">
        <v>1118</v>
      </c>
      <c r="I183" s="296" t="s">
        <v>1077</v>
      </c>
      <c r="J183" s="296"/>
      <c r="K183" s="344"/>
    </row>
    <row r="184" s="1" customFormat="1" ht="15" customHeight="1">
      <c r="B184" s="321"/>
      <c r="C184" s="296" t="s">
        <v>1106</v>
      </c>
      <c r="D184" s="296"/>
      <c r="E184" s="296"/>
      <c r="F184" s="319" t="s">
        <v>1042</v>
      </c>
      <c r="G184" s="296"/>
      <c r="H184" s="296" t="s">
        <v>1119</v>
      </c>
      <c r="I184" s="296" t="s">
        <v>1077</v>
      </c>
      <c r="J184" s="296"/>
      <c r="K184" s="344"/>
    </row>
    <row r="185" s="1" customFormat="1" ht="15" customHeight="1">
      <c r="B185" s="321"/>
      <c r="C185" s="296" t="s">
        <v>178</v>
      </c>
      <c r="D185" s="296"/>
      <c r="E185" s="296"/>
      <c r="F185" s="319" t="s">
        <v>1048</v>
      </c>
      <c r="G185" s="296"/>
      <c r="H185" s="296" t="s">
        <v>1120</v>
      </c>
      <c r="I185" s="296" t="s">
        <v>1044</v>
      </c>
      <c r="J185" s="296">
        <v>50</v>
      </c>
      <c r="K185" s="344"/>
    </row>
    <row r="186" s="1" customFormat="1" ht="15" customHeight="1">
      <c r="B186" s="321"/>
      <c r="C186" s="296" t="s">
        <v>1121</v>
      </c>
      <c r="D186" s="296"/>
      <c r="E186" s="296"/>
      <c r="F186" s="319" t="s">
        <v>1048</v>
      </c>
      <c r="G186" s="296"/>
      <c r="H186" s="296" t="s">
        <v>1122</v>
      </c>
      <c r="I186" s="296" t="s">
        <v>1123</v>
      </c>
      <c r="J186" s="296"/>
      <c r="K186" s="344"/>
    </row>
    <row r="187" s="1" customFormat="1" ht="15" customHeight="1">
      <c r="B187" s="321"/>
      <c r="C187" s="296" t="s">
        <v>1124</v>
      </c>
      <c r="D187" s="296"/>
      <c r="E187" s="296"/>
      <c r="F187" s="319" t="s">
        <v>1048</v>
      </c>
      <c r="G187" s="296"/>
      <c r="H187" s="296" t="s">
        <v>1125</v>
      </c>
      <c r="I187" s="296" t="s">
        <v>1123</v>
      </c>
      <c r="J187" s="296"/>
      <c r="K187" s="344"/>
    </row>
    <row r="188" s="1" customFormat="1" ht="15" customHeight="1">
      <c r="B188" s="321"/>
      <c r="C188" s="296" t="s">
        <v>1126</v>
      </c>
      <c r="D188" s="296"/>
      <c r="E188" s="296"/>
      <c r="F188" s="319" t="s">
        <v>1048</v>
      </c>
      <c r="G188" s="296"/>
      <c r="H188" s="296" t="s">
        <v>1127</v>
      </c>
      <c r="I188" s="296" t="s">
        <v>1123</v>
      </c>
      <c r="J188" s="296"/>
      <c r="K188" s="344"/>
    </row>
    <row r="189" s="1" customFormat="1" ht="15" customHeight="1">
      <c r="B189" s="321"/>
      <c r="C189" s="357" t="s">
        <v>1128</v>
      </c>
      <c r="D189" s="296"/>
      <c r="E189" s="296"/>
      <c r="F189" s="319" t="s">
        <v>1048</v>
      </c>
      <c r="G189" s="296"/>
      <c r="H189" s="296" t="s">
        <v>1129</v>
      </c>
      <c r="I189" s="296" t="s">
        <v>1130</v>
      </c>
      <c r="J189" s="358" t="s">
        <v>1131</v>
      </c>
      <c r="K189" s="344"/>
    </row>
    <row r="190" s="1" customFormat="1" ht="15" customHeight="1">
      <c r="B190" s="321"/>
      <c r="C190" s="357" t="s">
        <v>41</v>
      </c>
      <c r="D190" s="296"/>
      <c r="E190" s="296"/>
      <c r="F190" s="319" t="s">
        <v>1042</v>
      </c>
      <c r="G190" s="296"/>
      <c r="H190" s="293" t="s">
        <v>1132</v>
      </c>
      <c r="I190" s="296" t="s">
        <v>1133</v>
      </c>
      <c r="J190" s="296"/>
      <c r="K190" s="344"/>
    </row>
    <row r="191" s="1" customFormat="1" ht="15" customHeight="1">
      <c r="B191" s="321"/>
      <c r="C191" s="357" t="s">
        <v>1134</v>
      </c>
      <c r="D191" s="296"/>
      <c r="E191" s="296"/>
      <c r="F191" s="319" t="s">
        <v>1042</v>
      </c>
      <c r="G191" s="296"/>
      <c r="H191" s="296" t="s">
        <v>1135</v>
      </c>
      <c r="I191" s="296" t="s">
        <v>1077</v>
      </c>
      <c r="J191" s="296"/>
      <c r="K191" s="344"/>
    </row>
    <row r="192" s="1" customFormat="1" ht="15" customHeight="1">
      <c r="B192" s="321"/>
      <c r="C192" s="357" t="s">
        <v>1136</v>
      </c>
      <c r="D192" s="296"/>
      <c r="E192" s="296"/>
      <c r="F192" s="319" t="s">
        <v>1042</v>
      </c>
      <c r="G192" s="296"/>
      <c r="H192" s="296" t="s">
        <v>1137</v>
      </c>
      <c r="I192" s="296" t="s">
        <v>1077</v>
      </c>
      <c r="J192" s="296"/>
      <c r="K192" s="344"/>
    </row>
    <row r="193" s="1" customFormat="1" ht="15" customHeight="1">
      <c r="B193" s="321"/>
      <c r="C193" s="357" t="s">
        <v>1138</v>
      </c>
      <c r="D193" s="296"/>
      <c r="E193" s="296"/>
      <c r="F193" s="319" t="s">
        <v>1048</v>
      </c>
      <c r="G193" s="296"/>
      <c r="H193" s="296" t="s">
        <v>1139</v>
      </c>
      <c r="I193" s="296" t="s">
        <v>1077</v>
      </c>
      <c r="J193" s="296"/>
      <c r="K193" s="344"/>
    </row>
    <row r="194" s="1" customFormat="1" ht="15" customHeight="1">
      <c r="B194" s="350"/>
      <c r="C194" s="359"/>
      <c r="D194" s="330"/>
      <c r="E194" s="330"/>
      <c r="F194" s="330"/>
      <c r="G194" s="330"/>
      <c r="H194" s="330"/>
      <c r="I194" s="330"/>
      <c r="J194" s="330"/>
      <c r="K194" s="351"/>
    </row>
    <row r="195" s="1" customFormat="1" ht="18.75" customHeight="1">
      <c r="B195" s="332"/>
      <c r="C195" s="342"/>
      <c r="D195" s="342"/>
      <c r="E195" s="342"/>
      <c r="F195" s="352"/>
      <c r="G195" s="342"/>
      <c r="H195" s="342"/>
      <c r="I195" s="342"/>
      <c r="J195" s="342"/>
      <c r="K195" s="332"/>
    </row>
    <row r="196" s="1" customFormat="1" ht="18.75" customHeight="1">
      <c r="B196" s="332"/>
      <c r="C196" s="342"/>
      <c r="D196" s="342"/>
      <c r="E196" s="342"/>
      <c r="F196" s="352"/>
      <c r="G196" s="342"/>
      <c r="H196" s="342"/>
      <c r="I196" s="342"/>
      <c r="J196" s="342"/>
      <c r="K196" s="332"/>
    </row>
    <row r="197" s="1" customFormat="1" ht="18.75" customHeight="1">
      <c r="B197" s="304"/>
      <c r="C197" s="304"/>
      <c r="D197" s="304"/>
      <c r="E197" s="304"/>
      <c r="F197" s="304"/>
      <c r="G197" s="304"/>
      <c r="H197" s="304"/>
      <c r="I197" s="304"/>
      <c r="J197" s="304"/>
      <c r="K197" s="304"/>
    </row>
    <row r="198" s="1" customFormat="1" ht="13.5">
      <c r="B198" s="283"/>
      <c r="C198" s="284"/>
      <c r="D198" s="284"/>
      <c r="E198" s="284"/>
      <c r="F198" s="284"/>
      <c r="G198" s="284"/>
      <c r="H198" s="284"/>
      <c r="I198" s="284"/>
      <c r="J198" s="284"/>
      <c r="K198" s="285"/>
    </row>
    <row r="199" s="1" customFormat="1" ht="21">
      <c r="B199" s="286"/>
      <c r="C199" s="287" t="s">
        <v>1140</v>
      </c>
      <c r="D199" s="287"/>
      <c r="E199" s="287"/>
      <c r="F199" s="287"/>
      <c r="G199" s="287"/>
      <c r="H199" s="287"/>
      <c r="I199" s="287"/>
      <c r="J199" s="287"/>
      <c r="K199" s="288"/>
    </row>
    <row r="200" s="1" customFormat="1" ht="25.5" customHeight="1">
      <c r="B200" s="286"/>
      <c r="C200" s="360" t="s">
        <v>1141</v>
      </c>
      <c r="D200" s="360"/>
      <c r="E200" s="360"/>
      <c r="F200" s="360" t="s">
        <v>1142</v>
      </c>
      <c r="G200" s="361"/>
      <c r="H200" s="360" t="s">
        <v>1143</v>
      </c>
      <c r="I200" s="360"/>
      <c r="J200" s="360"/>
      <c r="K200" s="288"/>
    </row>
    <row r="201" s="1" customFormat="1" ht="5.25" customHeight="1">
      <c r="B201" s="321"/>
      <c r="C201" s="316"/>
      <c r="D201" s="316"/>
      <c r="E201" s="316"/>
      <c r="F201" s="316"/>
      <c r="G201" s="342"/>
      <c r="H201" s="316"/>
      <c r="I201" s="316"/>
      <c r="J201" s="316"/>
      <c r="K201" s="344"/>
    </row>
    <row r="202" s="1" customFormat="1" ht="15" customHeight="1">
      <c r="B202" s="321"/>
      <c r="C202" s="296" t="s">
        <v>1133</v>
      </c>
      <c r="D202" s="296"/>
      <c r="E202" s="296"/>
      <c r="F202" s="319" t="s">
        <v>42</v>
      </c>
      <c r="G202" s="296"/>
      <c r="H202" s="296" t="s">
        <v>1144</v>
      </c>
      <c r="I202" s="296"/>
      <c r="J202" s="296"/>
      <c r="K202" s="344"/>
    </row>
    <row r="203" s="1" customFormat="1" ht="15" customHeight="1">
      <c r="B203" s="321"/>
      <c r="C203" s="296"/>
      <c r="D203" s="296"/>
      <c r="E203" s="296"/>
      <c r="F203" s="319" t="s">
        <v>43</v>
      </c>
      <c r="G203" s="296"/>
      <c r="H203" s="296" t="s">
        <v>1145</v>
      </c>
      <c r="I203" s="296"/>
      <c r="J203" s="296"/>
      <c r="K203" s="344"/>
    </row>
    <row r="204" s="1" customFormat="1" ht="15" customHeight="1">
      <c r="B204" s="321"/>
      <c r="C204" s="296"/>
      <c r="D204" s="296"/>
      <c r="E204" s="296"/>
      <c r="F204" s="319" t="s">
        <v>46</v>
      </c>
      <c r="G204" s="296"/>
      <c r="H204" s="296" t="s">
        <v>1146</v>
      </c>
      <c r="I204" s="296"/>
      <c r="J204" s="296"/>
      <c r="K204" s="344"/>
    </row>
    <row r="205" s="1" customFormat="1" ht="15" customHeight="1">
      <c r="B205" s="321"/>
      <c r="C205" s="296"/>
      <c r="D205" s="296"/>
      <c r="E205" s="296"/>
      <c r="F205" s="319" t="s">
        <v>44</v>
      </c>
      <c r="G205" s="296"/>
      <c r="H205" s="296" t="s">
        <v>1147</v>
      </c>
      <c r="I205" s="296"/>
      <c r="J205" s="296"/>
      <c r="K205" s="344"/>
    </row>
    <row r="206" s="1" customFormat="1" ht="15" customHeight="1">
      <c r="B206" s="321"/>
      <c r="C206" s="296"/>
      <c r="D206" s="296"/>
      <c r="E206" s="296"/>
      <c r="F206" s="319" t="s">
        <v>45</v>
      </c>
      <c r="G206" s="296"/>
      <c r="H206" s="296" t="s">
        <v>1148</v>
      </c>
      <c r="I206" s="296"/>
      <c r="J206" s="296"/>
      <c r="K206" s="344"/>
    </row>
    <row r="207" s="1" customFormat="1" ht="15" customHeight="1">
      <c r="B207" s="321"/>
      <c r="C207" s="296"/>
      <c r="D207" s="296"/>
      <c r="E207" s="296"/>
      <c r="F207" s="319"/>
      <c r="G207" s="296"/>
      <c r="H207" s="296"/>
      <c r="I207" s="296"/>
      <c r="J207" s="296"/>
      <c r="K207" s="344"/>
    </row>
    <row r="208" s="1" customFormat="1" ht="15" customHeight="1">
      <c r="B208" s="321"/>
      <c r="C208" s="296" t="s">
        <v>1089</v>
      </c>
      <c r="D208" s="296"/>
      <c r="E208" s="296"/>
      <c r="F208" s="319" t="s">
        <v>77</v>
      </c>
      <c r="G208" s="296"/>
      <c r="H208" s="296" t="s">
        <v>1149</v>
      </c>
      <c r="I208" s="296"/>
      <c r="J208" s="296"/>
      <c r="K208" s="344"/>
    </row>
    <row r="209" s="1" customFormat="1" ht="15" customHeight="1">
      <c r="B209" s="321"/>
      <c r="C209" s="296"/>
      <c r="D209" s="296"/>
      <c r="E209" s="296"/>
      <c r="F209" s="319" t="s">
        <v>985</v>
      </c>
      <c r="G209" s="296"/>
      <c r="H209" s="296" t="s">
        <v>986</v>
      </c>
      <c r="I209" s="296"/>
      <c r="J209" s="296"/>
      <c r="K209" s="344"/>
    </row>
    <row r="210" s="1" customFormat="1" ht="15" customHeight="1">
      <c r="B210" s="321"/>
      <c r="C210" s="296"/>
      <c r="D210" s="296"/>
      <c r="E210" s="296"/>
      <c r="F210" s="319" t="s">
        <v>983</v>
      </c>
      <c r="G210" s="296"/>
      <c r="H210" s="296" t="s">
        <v>1150</v>
      </c>
      <c r="I210" s="296"/>
      <c r="J210" s="296"/>
      <c r="K210" s="344"/>
    </row>
    <row r="211" s="1" customFormat="1" ht="15" customHeight="1">
      <c r="B211" s="362"/>
      <c r="C211" s="296"/>
      <c r="D211" s="296"/>
      <c r="E211" s="296"/>
      <c r="F211" s="319" t="s">
        <v>987</v>
      </c>
      <c r="G211" s="357"/>
      <c r="H211" s="348" t="s">
        <v>988</v>
      </c>
      <c r="I211" s="348"/>
      <c r="J211" s="348"/>
      <c r="K211" s="363"/>
    </row>
    <row r="212" s="1" customFormat="1" ht="15" customHeight="1">
      <c r="B212" s="362"/>
      <c r="C212" s="296"/>
      <c r="D212" s="296"/>
      <c r="E212" s="296"/>
      <c r="F212" s="319" t="s">
        <v>989</v>
      </c>
      <c r="G212" s="357"/>
      <c r="H212" s="348" t="s">
        <v>1151</v>
      </c>
      <c r="I212" s="348"/>
      <c r="J212" s="348"/>
      <c r="K212" s="363"/>
    </row>
    <row r="213" s="1" customFormat="1" ht="15" customHeight="1">
      <c r="B213" s="362"/>
      <c r="C213" s="296"/>
      <c r="D213" s="296"/>
      <c r="E213" s="296"/>
      <c r="F213" s="319"/>
      <c r="G213" s="357"/>
      <c r="H213" s="348"/>
      <c r="I213" s="348"/>
      <c r="J213" s="348"/>
      <c r="K213" s="363"/>
    </row>
    <row r="214" s="1" customFormat="1" ht="15" customHeight="1">
      <c r="B214" s="362"/>
      <c r="C214" s="296" t="s">
        <v>1113</v>
      </c>
      <c r="D214" s="296"/>
      <c r="E214" s="296"/>
      <c r="F214" s="319">
        <v>1</v>
      </c>
      <c r="G214" s="357"/>
      <c r="H214" s="348" t="s">
        <v>1152</v>
      </c>
      <c r="I214" s="348"/>
      <c r="J214" s="348"/>
      <c r="K214" s="363"/>
    </row>
    <row r="215" s="1" customFormat="1" ht="15" customHeight="1">
      <c r="B215" s="362"/>
      <c r="C215" s="296"/>
      <c r="D215" s="296"/>
      <c r="E215" s="296"/>
      <c r="F215" s="319">
        <v>2</v>
      </c>
      <c r="G215" s="357"/>
      <c r="H215" s="348" t="s">
        <v>1153</v>
      </c>
      <c r="I215" s="348"/>
      <c r="J215" s="348"/>
      <c r="K215" s="363"/>
    </row>
    <row r="216" s="1" customFormat="1" ht="15" customHeight="1">
      <c r="B216" s="362"/>
      <c r="C216" s="296"/>
      <c r="D216" s="296"/>
      <c r="E216" s="296"/>
      <c r="F216" s="319">
        <v>3</v>
      </c>
      <c r="G216" s="357"/>
      <c r="H216" s="348" t="s">
        <v>1154</v>
      </c>
      <c r="I216" s="348"/>
      <c r="J216" s="348"/>
      <c r="K216" s="363"/>
    </row>
    <row r="217" s="1" customFormat="1" ht="15" customHeight="1">
      <c r="B217" s="362"/>
      <c r="C217" s="296"/>
      <c r="D217" s="296"/>
      <c r="E217" s="296"/>
      <c r="F217" s="319">
        <v>4</v>
      </c>
      <c r="G217" s="357"/>
      <c r="H217" s="348" t="s">
        <v>1155</v>
      </c>
      <c r="I217" s="348"/>
      <c r="J217" s="348"/>
      <c r="K217" s="363"/>
    </row>
    <row r="218" s="1" customFormat="1" ht="12.75" customHeight="1">
      <c r="B218" s="364"/>
      <c r="C218" s="365"/>
      <c r="D218" s="365"/>
      <c r="E218" s="365"/>
      <c r="F218" s="365"/>
      <c r="G218" s="365"/>
      <c r="H218" s="365"/>
      <c r="I218" s="365"/>
      <c r="J218" s="365"/>
      <c r="K218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80</v>
      </c>
    </row>
    <row r="4" s="1" customFormat="1" ht="24.96" customHeight="1">
      <c r="B4" s="21"/>
      <c r="D4" s="142" t="s">
        <v>159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Biocentrum BC3, BC5 a biokoridory, k. ú. Moutnice</v>
      </c>
      <c r="F7" s="144"/>
      <c r="G7" s="144"/>
      <c r="H7" s="144"/>
      <c r="L7" s="21"/>
    </row>
    <row r="8" s="1" customFormat="1" ht="12" customHeight="1">
      <c r="B8" s="21"/>
      <c r="D8" s="144" t="s">
        <v>160</v>
      </c>
      <c r="L8" s="21"/>
    </row>
    <row r="9" s="2" customFormat="1" ht="16.5" customHeight="1">
      <c r="A9" s="39"/>
      <c r="B9" s="45"/>
      <c r="C9" s="39"/>
      <c r="D9" s="39"/>
      <c r="E9" s="145" t="s">
        <v>161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162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163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27</v>
      </c>
      <c r="G14" s="39"/>
      <c r="H14" s="39"/>
      <c r="I14" s="144" t="s">
        <v>23</v>
      </c>
      <c r="J14" s="148" t="str">
        <f>'Rekapitulace stavby'!AN8</f>
        <v>15. 4. 2022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tr">
        <f>IF('Rekapitulace stavby'!AN10="","",'Rekapitulace stavby'!AN10)</f>
        <v/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4" t="s">
        <v>28</v>
      </c>
      <c r="J17" s="134" t="str">
        <f>IF('Rekapitulace stavby'!AN11="","",'Rekapitulace stavby'!AN11)</f>
        <v/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tr">
        <f>IF('Rekapitulace stavby'!AN16="","",'Rekapitulace stavby'!AN16)</f>
        <v/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4" t="s">
        <v>28</v>
      </c>
      <c r="J23" s="134" t="str">
        <f>IF('Rekapitulace stavby'!AN17="","",'Rekapitulace stavby'!AN17)</f>
        <v/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33</v>
      </c>
      <c r="E25" s="39"/>
      <c r="F25" s="39"/>
      <c r="G25" s="39"/>
      <c r="H25" s="39"/>
      <c r="I25" s="144" t="s">
        <v>26</v>
      </c>
      <c r="J25" s="134" t="str">
        <f>IF('Rekapitulace stavby'!AN19="","",'Rekapitulace stavby'!AN19)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VZD INVEST, s.r.o.</v>
      </c>
      <c r="F26" s="39"/>
      <c r="G26" s="39"/>
      <c r="H26" s="39"/>
      <c r="I26" s="144" t="s">
        <v>28</v>
      </c>
      <c r="J26" s="134" t="str">
        <f>IF('Rekapitulace stavby'!AN20="","",'Rekapitulace stavby'!AN20)</f>
        <v/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35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37</v>
      </c>
      <c r="E32" s="39"/>
      <c r="F32" s="39"/>
      <c r="G32" s="39"/>
      <c r="H32" s="39"/>
      <c r="I32" s="39"/>
      <c r="J32" s="155">
        <f>ROUND(J90,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39</v>
      </c>
      <c r="G34" s="39"/>
      <c r="H34" s="39"/>
      <c r="I34" s="156" t="s">
        <v>38</v>
      </c>
      <c r="J34" s="156" t="s">
        <v>40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41</v>
      </c>
      <c r="E35" s="144" t="s">
        <v>42</v>
      </c>
      <c r="F35" s="158">
        <f>ROUND((SUM(BE90:BE235)),  2)</f>
        <v>0</v>
      </c>
      <c r="G35" s="39"/>
      <c r="H35" s="39"/>
      <c r="I35" s="159">
        <v>0.20999999999999999</v>
      </c>
      <c r="J35" s="158">
        <f>ROUND(((SUM(BE90:BE235))*I35),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43</v>
      </c>
      <c r="F36" s="158">
        <f>ROUND((SUM(BF90:BF235)),  2)</f>
        <v>0</v>
      </c>
      <c r="G36" s="39"/>
      <c r="H36" s="39"/>
      <c r="I36" s="159">
        <v>0.14999999999999999</v>
      </c>
      <c r="J36" s="158">
        <f>ROUND(((SUM(BF90:BF235))*I36),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44</v>
      </c>
      <c r="F37" s="158">
        <f>ROUND((SUM(BG90:BG235)),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45</v>
      </c>
      <c r="F38" s="158">
        <f>ROUND((SUM(BH90:BH235)),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46</v>
      </c>
      <c r="F39" s="158">
        <f>ROUND((SUM(BI90:BI235)),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164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Biocentrum BC3, BC5 a biokoridory, k. ú. Moutnice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160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161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162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01.1 - BC3 - Výsadba dřevin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15. 4. 2022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31</v>
      </c>
      <c r="J58" s="37" t="str">
        <f>E23</f>
        <v xml:space="preserve"> 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33</v>
      </c>
      <c r="J59" s="37" t="str">
        <f>E26</f>
        <v>VZD INVEST, s.r.o.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165</v>
      </c>
      <c r="D61" s="173"/>
      <c r="E61" s="173"/>
      <c r="F61" s="173"/>
      <c r="G61" s="173"/>
      <c r="H61" s="173"/>
      <c r="I61" s="173"/>
      <c r="J61" s="174" t="s">
        <v>166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69</v>
      </c>
      <c r="D63" s="41"/>
      <c r="E63" s="41"/>
      <c r="F63" s="41"/>
      <c r="G63" s="41"/>
      <c r="H63" s="41"/>
      <c r="I63" s="41"/>
      <c r="J63" s="103">
        <f>J90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167</v>
      </c>
    </row>
    <row r="64" s="9" customFormat="1" ht="24.96" customHeight="1">
      <c r="A64" s="9"/>
      <c r="B64" s="176"/>
      <c r="C64" s="177"/>
      <c r="D64" s="178" t="s">
        <v>168</v>
      </c>
      <c r="E64" s="179"/>
      <c r="F64" s="179"/>
      <c r="G64" s="179"/>
      <c r="H64" s="179"/>
      <c r="I64" s="179"/>
      <c r="J64" s="180">
        <f>J91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169</v>
      </c>
      <c r="E65" s="179"/>
      <c r="F65" s="179"/>
      <c r="G65" s="179"/>
      <c r="H65" s="179"/>
      <c r="I65" s="179"/>
      <c r="J65" s="180">
        <f>J207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170</v>
      </c>
      <c r="E66" s="179"/>
      <c r="F66" s="179"/>
      <c r="G66" s="179"/>
      <c r="H66" s="179"/>
      <c r="I66" s="179"/>
      <c r="J66" s="180">
        <f>J210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6"/>
      <c r="D67" s="183" t="s">
        <v>171</v>
      </c>
      <c r="E67" s="184"/>
      <c r="F67" s="184"/>
      <c r="G67" s="184"/>
      <c r="H67" s="184"/>
      <c r="I67" s="184"/>
      <c r="J67" s="185">
        <f>J228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172</v>
      </c>
      <c r="E68" s="184"/>
      <c r="F68" s="184"/>
      <c r="G68" s="184"/>
      <c r="H68" s="184"/>
      <c r="I68" s="184"/>
      <c r="J68" s="185">
        <f>J233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173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1" t="str">
        <f>E7</f>
        <v>Biocentrum BC3, BC5 a biokoridory, k. ú. Moutnice</v>
      </c>
      <c r="F78" s="33"/>
      <c r="G78" s="33"/>
      <c r="H78" s="33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160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1" t="s">
        <v>161</v>
      </c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162</v>
      </c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E11</f>
        <v>SO 01.1 - BC3 - Výsadba dřevin</v>
      </c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F14</f>
        <v xml:space="preserve"> </v>
      </c>
      <c r="G84" s="41"/>
      <c r="H84" s="41"/>
      <c r="I84" s="33" t="s">
        <v>23</v>
      </c>
      <c r="J84" s="73" t="str">
        <f>IF(J14="","",J14)</f>
        <v>15. 4. 2022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E17</f>
        <v xml:space="preserve"> </v>
      </c>
      <c r="G86" s="41"/>
      <c r="H86" s="41"/>
      <c r="I86" s="33" t="s">
        <v>31</v>
      </c>
      <c r="J86" s="37" t="str">
        <f>E23</f>
        <v xml:space="preserve"> </v>
      </c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29</v>
      </c>
      <c r="D87" s="41"/>
      <c r="E87" s="41"/>
      <c r="F87" s="28" t="str">
        <f>IF(E20="","",E20)</f>
        <v>Vyplň údaj</v>
      </c>
      <c r="G87" s="41"/>
      <c r="H87" s="41"/>
      <c r="I87" s="33" t="s">
        <v>33</v>
      </c>
      <c r="J87" s="37" t="str">
        <f>E26</f>
        <v>VZD INVEST, s.r.o.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7"/>
      <c r="B89" s="188"/>
      <c r="C89" s="189" t="s">
        <v>174</v>
      </c>
      <c r="D89" s="190" t="s">
        <v>56</v>
      </c>
      <c r="E89" s="190" t="s">
        <v>52</v>
      </c>
      <c r="F89" s="190" t="s">
        <v>53</v>
      </c>
      <c r="G89" s="190" t="s">
        <v>175</v>
      </c>
      <c r="H89" s="190" t="s">
        <v>176</v>
      </c>
      <c r="I89" s="190" t="s">
        <v>177</v>
      </c>
      <c r="J89" s="190" t="s">
        <v>166</v>
      </c>
      <c r="K89" s="191" t="s">
        <v>178</v>
      </c>
      <c r="L89" s="192"/>
      <c r="M89" s="93" t="s">
        <v>19</v>
      </c>
      <c r="N89" s="94" t="s">
        <v>41</v>
      </c>
      <c r="O89" s="94" t="s">
        <v>179</v>
      </c>
      <c r="P89" s="94" t="s">
        <v>180</v>
      </c>
      <c r="Q89" s="94" t="s">
        <v>181</v>
      </c>
      <c r="R89" s="94" t="s">
        <v>182</v>
      </c>
      <c r="S89" s="94" t="s">
        <v>183</v>
      </c>
      <c r="T89" s="95" t="s">
        <v>184</v>
      </c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="2" customFormat="1" ht="22.8" customHeight="1">
      <c r="A90" s="39"/>
      <c r="B90" s="40"/>
      <c r="C90" s="100" t="s">
        <v>185</v>
      </c>
      <c r="D90" s="41"/>
      <c r="E90" s="41"/>
      <c r="F90" s="41"/>
      <c r="G90" s="41"/>
      <c r="H90" s="41"/>
      <c r="I90" s="41"/>
      <c r="J90" s="193">
        <f>BK90</f>
        <v>0</v>
      </c>
      <c r="K90" s="41"/>
      <c r="L90" s="45"/>
      <c r="M90" s="96"/>
      <c r="N90" s="194"/>
      <c r="O90" s="97"/>
      <c r="P90" s="195">
        <f>P91+P207+P210</f>
        <v>0</v>
      </c>
      <c r="Q90" s="97"/>
      <c r="R90" s="195">
        <f>R91+R207+R210</f>
        <v>24.751300000000001</v>
      </c>
      <c r="S90" s="97"/>
      <c r="T90" s="196">
        <f>T91+T207+T210</f>
        <v>3.5099999999999998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70</v>
      </c>
      <c r="AU90" s="18" t="s">
        <v>167</v>
      </c>
      <c r="BK90" s="197">
        <f>BK91+BK207+BK210</f>
        <v>0</v>
      </c>
    </row>
    <row r="91" s="12" customFormat="1" ht="25.92" customHeight="1">
      <c r="A91" s="12"/>
      <c r="B91" s="198"/>
      <c r="C91" s="199"/>
      <c r="D91" s="200" t="s">
        <v>70</v>
      </c>
      <c r="E91" s="201" t="s">
        <v>78</v>
      </c>
      <c r="F91" s="201" t="s">
        <v>186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SUM(P92:P206)</f>
        <v>0</v>
      </c>
      <c r="Q91" s="206"/>
      <c r="R91" s="207">
        <f>SUM(R92:R206)</f>
        <v>12.029300000000001</v>
      </c>
      <c r="S91" s="206"/>
      <c r="T91" s="208">
        <f>SUM(T92:T206)</f>
        <v>3.5099999999999998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78</v>
      </c>
      <c r="AT91" s="210" t="s">
        <v>70</v>
      </c>
      <c r="AU91" s="210" t="s">
        <v>71</v>
      </c>
      <c r="AY91" s="209" t="s">
        <v>187</v>
      </c>
      <c r="BK91" s="211">
        <f>SUM(BK92:BK206)</f>
        <v>0</v>
      </c>
    </row>
    <row r="92" s="2" customFormat="1" ht="21.75" customHeight="1">
      <c r="A92" s="39"/>
      <c r="B92" s="40"/>
      <c r="C92" s="212" t="s">
        <v>78</v>
      </c>
      <c r="D92" s="212" t="s">
        <v>188</v>
      </c>
      <c r="E92" s="213" t="s">
        <v>189</v>
      </c>
      <c r="F92" s="214" t="s">
        <v>190</v>
      </c>
      <c r="G92" s="215" t="s">
        <v>191</v>
      </c>
      <c r="H92" s="216">
        <v>7666</v>
      </c>
      <c r="I92" s="217"/>
      <c r="J92" s="218">
        <f>ROUND(I92*H92,2)</f>
        <v>0</v>
      </c>
      <c r="K92" s="214" t="s">
        <v>192</v>
      </c>
      <c r="L92" s="45"/>
      <c r="M92" s="219" t="s">
        <v>19</v>
      </c>
      <c r="N92" s="220" t="s">
        <v>42</v>
      </c>
      <c r="O92" s="85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3" t="s">
        <v>193</v>
      </c>
      <c r="AT92" s="223" t="s">
        <v>188</v>
      </c>
      <c r="AU92" s="223" t="s">
        <v>78</v>
      </c>
      <c r="AY92" s="18" t="s">
        <v>187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8" t="s">
        <v>78</v>
      </c>
      <c r="BK92" s="224">
        <f>ROUND(I92*H92,2)</f>
        <v>0</v>
      </c>
      <c r="BL92" s="18" t="s">
        <v>193</v>
      </c>
      <c r="BM92" s="223" t="s">
        <v>194</v>
      </c>
    </row>
    <row r="93" s="2" customFormat="1">
      <c r="A93" s="39"/>
      <c r="B93" s="40"/>
      <c r="C93" s="41"/>
      <c r="D93" s="225" t="s">
        <v>195</v>
      </c>
      <c r="E93" s="41"/>
      <c r="F93" s="226" t="s">
        <v>196</v>
      </c>
      <c r="G93" s="41"/>
      <c r="H93" s="41"/>
      <c r="I93" s="227"/>
      <c r="J93" s="41"/>
      <c r="K93" s="41"/>
      <c r="L93" s="45"/>
      <c r="M93" s="228"/>
      <c r="N93" s="229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195</v>
      </c>
      <c r="AU93" s="18" t="s">
        <v>78</v>
      </c>
    </row>
    <row r="94" s="2" customFormat="1" ht="21.75" customHeight="1">
      <c r="A94" s="39"/>
      <c r="B94" s="40"/>
      <c r="C94" s="212" t="s">
        <v>80</v>
      </c>
      <c r="D94" s="212" t="s">
        <v>188</v>
      </c>
      <c r="E94" s="213" t="s">
        <v>197</v>
      </c>
      <c r="F94" s="214" t="s">
        <v>198</v>
      </c>
      <c r="G94" s="215" t="s">
        <v>199</v>
      </c>
      <c r="H94" s="216">
        <v>125</v>
      </c>
      <c r="I94" s="217"/>
      <c r="J94" s="218">
        <f>ROUND(I94*H94,2)</f>
        <v>0</v>
      </c>
      <c r="K94" s="214" t="s">
        <v>192</v>
      </c>
      <c r="L94" s="45"/>
      <c r="M94" s="219" t="s">
        <v>19</v>
      </c>
      <c r="N94" s="220" t="s">
        <v>42</v>
      </c>
      <c r="O94" s="85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3" t="s">
        <v>112</v>
      </c>
      <c r="AT94" s="223" t="s">
        <v>188</v>
      </c>
      <c r="AU94" s="223" t="s">
        <v>78</v>
      </c>
      <c r="AY94" s="18" t="s">
        <v>187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8" t="s">
        <v>78</v>
      </c>
      <c r="BK94" s="224">
        <f>ROUND(I94*H94,2)</f>
        <v>0</v>
      </c>
      <c r="BL94" s="18" t="s">
        <v>112</v>
      </c>
      <c r="BM94" s="223" t="s">
        <v>200</v>
      </c>
    </row>
    <row r="95" s="2" customFormat="1">
      <c r="A95" s="39"/>
      <c r="B95" s="40"/>
      <c r="C95" s="41"/>
      <c r="D95" s="225" t="s">
        <v>195</v>
      </c>
      <c r="E95" s="41"/>
      <c r="F95" s="226" t="s">
        <v>201</v>
      </c>
      <c r="G95" s="41"/>
      <c r="H95" s="41"/>
      <c r="I95" s="227"/>
      <c r="J95" s="41"/>
      <c r="K95" s="41"/>
      <c r="L95" s="45"/>
      <c r="M95" s="228"/>
      <c r="N95" s="229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195</v>
      </c>
      <c r="AU95" s="18" t="s">
        <v>78</v>
      </c>
    </row>
    <row r="96" s="13" customFormat="1">
      <c r="A96" s="13"/>
      <c r="B96" s="230"/>
      <c r="C96" s="231"/>
      <c r="D96" s="232" t="s">
        <v>202</v>
      </c>
      <c r="E96" s="233" t="s">
        <v>19</v>
      </c>
      <c r="F96" s="234" t="s">
        <v>203</v>
      </c>
      <c r="G96" s="231"/>
      <c r="H96" s="235">
        <v>125</v>
      </c>
      <c r="I96" s="236"/>
      <c r="J96" s="231"/>
      <c r="K96" s="231"/>
      <c r="L96" s="237"/>
      <c r="M96" s="238"/>
      <c r="N96" s="239"/>
      <c r="O96" s="239"/>
      <c r="P96" s="239"/>
      <c r="Q96" s="239"/>
      <c r="R96" s="239"/>
      <c r="S96" s="239"/>
      <c r="T96" s="240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1" t="s">
        <v>202</v>
      </c>
      <c r="AU96" s="241" t="s">
        <v>78</v>
      </c>
      <c r="AV96" s="13" t="s">
        <v>80</v>
      </c>
      <c r="AW96" s="13" t="s">
        <v>32</v>
      </c>
      <c r="AX96" s="13" t="s">
        <v>71</v>
      </c>
      <c r="AY96" s="241" t="s">
        <v>187</v>
      </c>
    </row>
    <row r="97" s="14" customFormat="1">
      <c r="A97" s="14"/>
      <c r="B97" s="242"/>
      <c r="C97" s="243"/>
      <c r="D97" s="232" t="s">
        <v>202</v>
      </c>
      <c r="E97" s="244" t="s">
        <v>19</v>
      </c>
      <c r="F97" s="245" t="s">
        <v>204</v>
      </c>
      <c r="G97" s="243"/>
      <c r="H97" s="246">
        <v>125</v>
      </c>
      <c r="I97" s="247"/>
      <c r="J97" s="243"/>
      <c r="K97" s="243"/>
      <c r="L97" s="248"/>
      <c r="M97" s="249"/>
      <c r="N97" s="250"/>
      <c r="O97" s="250"/>
      <c r="P97" s="250"/>
      <c r="Q97" s="250"/>
      <c r="R97" s="250"/>
      <c r="S97" s="250"/>
      <c r="T97" s="25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2" t="s">
        <v>202</v>
      </c>
      <c r="AU97" s="252" t="s">
        <v>78</v>
      </c>
      <c r="AV97" s="14" t="s">
        <v>91</v>
      </c>
      <c r="AW97" s="14" t="s">
        <v>32</v>
      </c>
      <c r="AX97" s="14" t="s">
        <v>71</v>
      </c>
      <c r="AY97" s="252" t="s">
        <v>187</v>
      </c>
    </row>
    <row r="98" s="15" customFormat="1">
      <c r="A98" s="15"/>
      <c r="B98" s="253"/>
      <c r="C98" s="254"/>
      <c r="D98" s="232" t="s">
        <v>202</v>
      </c>
      <c r="E98" s="255" t="s">
        <v>19</v>
      </c>
      <c r="F98" s="256" t="s">
        <v>205</v>
      </c>
      <c r="G98" s="254"/>
      <c r="H98" s="257">
        <v>125</v>
      </c>
      <c r="I98" s="258"/>
      <c r="J98" s="254"/>
      <c r="K98" s="254"/>
      <c r="L98" s="259"/>
      <c r="M98" s="260"/>
      <c r="N98" s="261"/>
      <c r="O98" s="261"/>
      <c r="P98" s="261"/>
      <c r="Q98" s="261"/>
      <c r="R98" s="261"/>
      <c r="S98" s="261"/>
      <c r="T98" s="262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63" t="s">
        <v>202</v>
      </c>
      <c r="AU98" s="263" t="s">
        <v>78</v>
      </c>
      <c r="AV98" s="15" t="s">
        <v>112</v>
      </c>
      <c r="AW98" s="15" t="s">
        <v>32</v>
      </c>
      <c r="AX98" s="15" t="s">
        <v>78</v>
      </c>
      <c r="AY98" s="263" t="s">
        <v>187</v>
      </c>
    </row>
    <row r="99" s="2" customFormat="1" ht="21.75" customHeight="1">
      <c r="A99" s="39"/>
      <c r="B99" s="40"/>
      <c r="C99" s="212" t="s">
        <v>91</v>
      </c>
      <c r="D99" s="212" t="s">
        <v>188</v>
      </c>
      <c r="E99" s="213" t="s">
        <v>206</v>
      </c>
      <c r="F99" s="214" t="s">
        <v>207</v>
      </c>
      <c r="G99" s="215" t="s">
        <v>199</v>
      </c>
      <c r="H99" s="216">
        <v>2</v>
      </c>
      <c r="I99" s="217"/>
      <c r="J99" s="218">
        <f>ROUND(I99*H99,2)</f>
        <v>0</v>
      </c>
      <c r="K99" s="214" t="s">
        <v>192</v>
      </c>
      <c r="L99" s="45"/>
      <c r="M99" s="219" t="s">
        <v>19</v>
      </c>
      <c r="N99" s="220" t="s">
        <v>42</v>
      </c>
      <c r="O99" s="85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3" t="s">
        <v>112</v>
      </c>
      <c r="AT99" s="223" t="s">
        <v>188</v>
      </c>
      <c r="AU99" s="223" t="s">
        <v>78</v>
      </c>
      <c r="AY99" s="18" t="s">
        <v>187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8" t="s">
        <v>78</v>
      </c>
      <c r="BK99" s="224">
        <f>ROUND(I99*H99,2)</f>
        <v>0</v>
      </c>
      <c r="BL99" s="18" t="s">
        <v>112</v>
      </c>
      <c r="BM99" s="223" t="s">
        <v>208</v>
      </c>
    </row>
    <row r="100" s="2" customFormat="1">
      <c r="A100" s="39"/>
      <c r="B100" s="40"/>
      <c r="C100" s="41"/>
      <c r="D100" s="225" t="s">
        <v>195</v>
      </c>
      <c r="E100" s="41"/>
      <c r="F100" s="226" t="s">
        <v>209</v>
      </c>
      <c r="G100" s="41"/>
      <c r="H100" s="41"/>
      <c r="I100" s="227"/>
      <c r="J100" s="41"/>
      <c r="K100" s="41"/>
      <c r="L100" s="45"/>
      <c r="M100" s="228"/>
      <c r="N100" s="229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195</v>
      </c>
      <c r="AU100" s="18" t="s">
        <v>78</v>
      </c>
    </row>
    <row r="101" s="13" customFormat="1">
      <c r="A101" s="13"/>
      <c r="B101" s="230"/>
      <c r="C101" s="231"/>
      <c r="D101" s="232" t="s">
        <v>202</v>
      </c>
      <c r="E101" s="233" t="s">
        <v>19</v>
      </c>
      <c r="F101" s="234" t="s">
        <v>210</v>
      </c>
      <c r="G101" s="231"/>
      <c r="H101" s="235">
        <v>2</v>
      </c>
      <c r="I101" s="236"/>
      <c r="J101" s="231"/>
      <c r="K101" s="231"/>
      <c r="L101" s="237"/>
      <c r="M101" s="238"/>
      <c r="N101" s="239"/>
      <c r="O101" s="239"/>
      <c r="P101" s="239"/>
      <c r="Q101" s="239"/>
      <c r="R101" s="239"/>
      <c r="S101" s="239"/>
      <c r="T101" s="24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202</v>
      </c>
      <c r="AU101" s="241" t="s">
        <v>78</v>
      </c>
      <c r="AV101" s="13" t="s">
        <v>80</v>
      </c>
      <c r="AW101" s="13" t="s">
        <v>32</v>
      </c>
      <c r="AX101" s="13" t="s">
        <v>71</v>
      </c>
      <c r="AY101" s="241" t="s">
        <v>187</v>
      </c>
    </row>
    <row r="102" s="14" customFormat="1">
      <c r="A102" s="14"/>
      <c r="B102" s="242"/>
      <c r="C102" s="243"/>
      <c r="D102" s="232" t="s">
        <v>202</v>
      </c>
      <c r="E102" s="244" t="s">
        <v>19</v>
      </c>
      <c r="F102" s="245" t="s">
        <v>211</v>
      </c>
      <c r="G102" s="243"/>
      <c r="H102" s="246">
        <v>2</v>
      </c>
      <c r="I102" s="247"/>
      <c r="J102" s="243"/>
      <c r="K102" s="243"/>
      <c r="L102" s="248"/>
      <c r="M102" s="249"/>
      <c r="N102" s="250"/>
      <c r="O102" s="250"/>
      <c r="P102" s="250"/>
      <c r="Q102" s="250"/>
      <c r="R102" s="250"/>
      <c r="S102" s="250"/>
      <c r="T102" s="25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202</v>
      </c>
      <c r="AU102" s="252" t="s">
        <v>78</v>
      </c>
      <c r="AV102" s="14" t="s">
        <v>91</v>
      </c>
      <c r="AW102" s="14" t="s">
        <v>32</v>
      </c>
      <c r="AX102" s="14" t="s">
        <v>71</v>
      </c>
      <c r="AY102" s="252" t="s">
        <v>187</v>
      </c>
    </row>
    <row r="103" s="15" customFormat="1">
      <c r="A103" s="15"/>
      <c r="B103" s="253"/>
      <c r="C103" s="254"/>
      <c r="D103" s="232" t="s">
        <v>202</v>
      </c>
      <c r="E103" s="255" t="s">
        <v>19</v>
      </c>
      <c r="F103" s="256" t="s">
        <v>205</v>
      </c>
      <c r="G103" s="254"/>
      <c r="H103" s="257">
        <v>2</v>
      </c>
      <c r="I103" s="258"/>
      <c r="J103" s="254"/>
      <c r="K103" s="254"/>
      <c r="L103" s="259"/>
      <c r="M103" s="260"/>
      <c r="N103" s="261"/>
      <c r="O103" s="261"/>
      <c r="P103" s="261"/>
      <c r="Q103" s="261"/>
      <c r="R103" s="261"/>
      <c r="S103" s="261"/>
      <c r="T103" s="262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3" t="s">
        <v>202</v>
      </c>
      <c r="AU103" s="263" t="s">
        <v>78</v>
      </c>
      <c r="AV103" s="15" t="s">
        <v>112</v>
      </c>
      <c r="AW103" s="15" t="s">
        <v>32</v>
      </c>
      <c r="AX103" s="15" t="s">
        <v>78</v>
      </c>
      <c r="AY103" s="263" t="s">
        <v>187</v>
      </c>
    </row>
    <row r="104" s="2" customFormat="1" ht="21.75" customHeight="1">
      <c r="A104" s="39"/>
      <c r="B104" s="40"/>
      <c r="C104" s="212" t="s">
        <v>112</v>
      </c>
      <c r="D104" s="212" t="s">
        <v>188</v>
      </c>
      <c r="E104" s="213" t="s">
        <v>212</v>
      </c>
      <c r="F104" s="214" t="s">
        <v>213</v>
      </c>
      <c r="G104" s="215" t="s">
        <v>199</v>
      </c>
      <c r="H104" s="216">
        <v>1</v>
      </c>
      <c r="I104" s="217"/>
      <c r="J104" s="218">
        <f>ROUND(I104*H104,2)</f>
        <v>0</v>
      </c>
      <c r="K104" s="214" t="s">
        <v>192</v>
      </c>
      <c r="L104" s="45"/>
      <c r="M104" s="219" t="s">
        <v>19</v>
      </c>
      <c r="N104" s="220" t="s">
        <v>42</v>
      </c>
      <c r="O104" s="85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3" t="s">
        <v>112</v>
      </c>
      <c r="AT104" s="223" t="s">
        <v>188</v>
      </c>
      <c r="AU104" s="223" t="s">
        <v>78</v>
      </c>
      <c r="AY104" s="18" t="s">
        <v>187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8" t="s">
        <v>78</v>
      </c>
      <c r="BK104" s="224">
        <f>ROUND(I104*H104,2)</f>
        <v>0</v>
      </c>
      <c r="BL104" s="18" t="s">
        <v>112</v>
      </c>
      <c r="BM104" s="223" t="s">
        <v>214</v>
      </c>
    </row>
    <row r="105" s="2" customFormat="1">
      <c r="A105" s="39"/>
      <c r="B105" s="40"/>
      <c r="C105" s="41"/>
      <c r="D105" s="225" t="s">
        <v>195</v>
      </c>
      <c r="E105" s="41"/>
      <c r="F105" s="226" t="s">
        <v>215</v>
      </c>
      <c r="G105" s="41"/>
      <c r="H105" s="41"/>
      <c r="I105" s="227"/>
      <c r="J105" s="41"/>
      <c r="K105" s="41"/>
      <c r="L105" s="45"/>
      <c r="M105" s="228"/>
      <c r="N105" s="229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195</v>
      </c>
      <c r="AU105" s="18" t="s">
        <v>78</v>
      </c>
    </row>
    <row r="106" s="13" customFormat="1">
      <c r="A106" s="13"/>
      <c r="B106" s="230"/>
      <c r="C106" s="231"/>
      <c r="D106" s="232" t="s">
        <v>202</v>
      </c>
      <c r="E106" s="233" t="s">
        <v>19</v>
      </c>
      <c r="F106" s="234" t="s">
        <v>78</v>
      </c>
      <c r="G106" s="231"/>
      <c r="H106" s="235">
        <v>1</v>
      </c>
      <c r="I106" s="236"/>
      <c r="J106" s="231"/>
      <c r="K106" s="231"/>
      <c r="L106" s="237"/>
      <c r="M106" s="238"/>
      <c r="N106" s="239"/>
      <c r="O106" s="239"/>
      <c r="P106" s="239"/>
      <c r="Q106" s="239"/>
      <c r="R106" s="239"/>
      <c r="S106" s="239"/>
      <c r="T106" s="24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1" t="s">
        <v>202</v>
      </c>
      <c r="AU106" s="241" t="s">
        <v>78</v>
      </c>
      <c r="AV106" s="13" t="s">
        <v>80</v>
      </c>
      <c r="AW106" s="13" t="s">
        <v>32</v>
      </c>
      <c r="AX106" s="13" t="s">
        <v>71</v>
      </c>
      <c r="AY106" s="241" t="s">
        <v>187</v>
      </c>
    </row>
    <row r="107" s="14" customFormat="1">
      <c r="A107" s="14"/>
      <c r="B107" s="242"/>
      <c r="C107" s="243"/>
      <c r="D107" s="232" t="s">
        <v>202</v>
      </c>
      <c r="E107" s="244" t="s">
        <v>19</v>
      </c>
      <c r="F107" s="245" t="s">
        <v>211</v>
      </c>
      <c r="G107" s="243"/>
      <c r="H107" s="246">
        <v>1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202</v>
      </c>
      <c r="AU107" s="252" t="s">
        <v>78</v>
      </c>
      <c r="AV107" s="14" t="s">
        <v>91</v>
      </c>
      <c r="AW107" s="14" t="s">
        <v>32</v>
      </c>
      <c r="AX107" s="14" t="s">
        <v>71</v>
      </c>
      <c r="AY107" s="252" t="s">
        <v>187</v>
      </c>
    </row>
    <row r="108" s="15" customFormat="1">
      <c r="A108" s="15"/>
      <c r="B108" s="253"/>
      <c r="C108" s="254"/>
      <c r="D108" s="232" t="s">
        <v>202</v>
      </c>
      <c r="E108" s="255" t="s">
        <v>19</v>
      </c>
      <c r="F108" s="256" t="s">
        <v>205</v>
      </c>
      <c r="G108" s="254"/>
      <c r="H108" s="257">
        <v>1</v>
      </c>
      <c r="I108" s="258"/>
      <c r="J108" s="254"/>
      <c r="K108" s="254"/>
      <c r="L108" s="259"/>
      <c r="M108" s="260"/>
      <c r="N108" s="261"/>
      <c r="O108" s="261"/>
      <c r="P108" s="261"/>
      <c r="Q108" s="261"/>
      <c r="R108" s="261"/>
      <c r="S108" s="261"/>
      <c r="T108" s="262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3" t="s">
        <v>202</v>
      </c>
      <c r="AU108" s="263" t="s">
        <v>78</v>
      </c>
      <c r="AV108" s="15" t="s">
        <v>112</v>
      </c>
      <c r="AW108" s="15" t="s">
        <v>32</v>
      </c>
      <c r="AX108" s="15" t="s">
        <v>78</v>
      </c>
      <c r="AY108" s="263" t="s">
        <v>187</v>
      </c>
    </row>
    <row r="109" s="2" customFormat="1" ht="21.75" customHeight="1">
      <c r="A109" s="39"/>
      <c r="B109" s="40"/>
      <c r="C109" s="212" t="s">
        <v>216</v>
      </c>
      <c r="D109" s="212" t="s">
        <v>188</v>
      </c>
      <c r="E109" s="213" t="s">
        <v>217</v>
      </c>
      <c r="F109" s="214" t="s">
        <v>218</v>
      </c>
      <c r="G109" s="215" t="s">
        <v>199</v>
      </c>
      <c r="H109" s="216">
        <v>67</v>
      </c>
      <c r="I109" s="217"/>
      <c r="J109" s="218">
        <f>ROUND(I109*H109,2)</f>
        <v>0</v>
      </c>
      <c r="K109" s="214" t="s">
        <v>192</v>
      </c>
      <c r="L109" s="45"/>
      <c r="M109" s="219" t="s">
        <v>19</v>
      </c>
      <c r="N109" s="220" t="s">
        <v>42</v>
      </c>
      <c r="O109" s="85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3" t="s">
        <v>112</v>
      </c>
      <c r="AT109" s="223" t="s">
        <v>188</v>
      </c>
      <c r="AU109" s="223" t="s">
        <v>78</v>
      </c>
      <c r="AY109" s="18" t="s">
        <v>187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8" t="s">
        <v>78</v>
      </c>
      <c r="BK109" s="224">
        <f>ROUND(I109*H109,2)</f>
        <v>0</v>
      </c>
      <c r="BL109" s="18" t="s">
        <v>112</v>
      </c>
      <c r="BM109" s="223" t="s">
        <v>219</v>
      </c>
    </row>
    <row r="110" s="2" customFormat="1">
      <c r="A110" s="39"/>
      <c r="B110" s="40"/>
      <c r="C110" s="41"/>
      <c r="D110" s="225" t="s">
        <v>195</v>
      </c>
      <c r="E110" s="41"/>
      <c r="F110" s="226" t="s">
        <v>220</v>
      </c>
      <c r="G110" s="41"/>
      <c r="H110" s="41"/>
      <c r="I110" s="227"/>
      <c r="J110" s="41"/>
      <c r="K110" s="41"/>
      <c r="L110" s="45"/>
      <c r="M110" s="228"/>
      <c r="N110" s="229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195</v>
      </c>
      <c r="AU110" s="18" t="s">
        <v>78</v>
      </c>
    </row>
    <row r="111" s="13" customFormat="1">
      <c r="A111" s="13"/>
      <c r="B111" s="230"/>
      <c r="C111" s="231"/>
      <c r="D111" s="232" t="s">
        <v>202</v>
      </c>
      <c r="E111" s="233" t="s">
        <v>19</v>
      </c>
      <c r="F111" s="234" t="s">
        <v>221</v>
      </c>
      <c r="G111" s="231"/>
      <c r="H111" s="235">
        <v>67</v>
      </c>
      <c r="I111" s="236"/>
      <c r="J111" s="231"/>
      <c r="K111" s="231"/>
      <c r="L111" s="237"/>
      <c r="M111" s="238"/>
      <c r="N111" s="239"/>
      <c r="O111" s="239"/>
      <c r="P111" s="239"/>
      <c r="Q111" s="239"/>
      <c r="R111" s="239"/>
      <c r="S111" s="239"/>
      <c r="T111" s="24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1" t="s">
        <v>202</v>
      </c>
      <c r="AU111" s="241" t="s">
        <v>78</v>
      </c>
      <c r="AV111" s="13" t="s">
        <v>80</v>
      </c>
      <c r="AW111" s="13" t="s">
        <v>32</v>
      </c>
      <c r="AX111" s="13" t="s">
        <v>71</v>
      </c>
      <c r="AY111" s="241" t="s">
        <v>187</v>
      </c>
    </row>
    <row r="112" s="14" customFormat="1">
      <c r="A112" s="14"/>
      <c r="B112" s="242"/>
      <c r="C112" s="243"/>
      <c r="D112" s="232" t="s">
        <v>202</v>
      </c>
      <c r="E112" s="244" t="s">
        <v>19</v>
      </c>
      <c r="F112" s="245" t="s">
        <v>222</v>
      </c>
      <c r="G112" s="243"/>
      <c r="H112" s="246">
        <v>67</v>
      </c>
      <c r="I112" s="247"/>
      <c r="J112" s="243"/>
      <c r="K112" s="243"/>
      <c r="L112" s="248"/>
      <c r="M112" s="249"/>
      <c r="N112" s="250"/>
      <c r="O112" s="250"/>
      <c r="P112" s="250"/>
      <c r="Q112" s="250"/>
      <c r="R112" s="250"/>
      <c r="S112" s="250"/>
      <c r="T112" s="25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2" t="s">
        <v>202</v>
      </c>
      <c r="AU112" s="252" t="s">
        <v>78</v>
      </c>
      <c r="AV112" s="14" t="s">
        <v>91</v>
      </c>
      <c r="AW112" s="14" t="s">
        <v>32</v>
      </c>
      <c r="AX112" s="14" t="s">
        <v>71</v>
      </c>
      <c r="AY112" s="252" t="s">
        <v>187</v>
      </c>
    </row>
    <row r="113" s="15" customFormat="1">
      <c r="A113" s="15"/>
      <c r="B113" s="253"/>
      <c r="C113" s="254"/>
      <c r="D113" s="232" t="s">
        <v>202</v>
      </c>
      <c r="E113" s="255" t="s">
        <v>19</v>
      </c>
      <c r="F113" s="256" t="s">
        <v>205</v>
      </c>
      <c r="G113" s="254"/>
      <c r="H113" s="257">
        <v>67</v>
      </c>
      <c r="I113" s="258"/>
      <c r="J113" s="254"/>
      <c r="K113" s="254"/>
      <c r="L113" s="259"/>
      <c r="M113" s="260"/>
      <c r="N113" s="261"/>
      <c r="O113" s="261"/>
      <c r="P113" s="261"/>
      <c r="Q113" s="261"/>
      <c r="R113" s="261"/>
      <c r="S113" s="261"/>
      <c r="T113" s="262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3" t="s">
        <v>202</v>
      </c>
      <c r="AU113" s="263" t="s">
        <v>78</v>
      </c>
      <c r="AV113" s="15" t="s">
        <v>112</v>
      </c>
      <c r="AW113" s="15" t="s">
        <v>32</v>
      </c>
      <c r="AX113" s="15" t="s">
        <v>78</v>
      </c>
      <c r="AY113" s="263" t="s">
        <v>187</v>
      </c>
    </row>
    <row r="114" s="2" customFormat="1" ht="21.75" customHeight="1">
      <c r="A114" s="39"/>
      <c r="B114" s="40"/>
      <c r="C114" s="212" t="s">
        <v>223</v>
      </c>
      <c r="D114" s="212" t="s">
        <v>188</v>
      </c>
      <c r="E114" s="213" t="s">
        <v>224</v>
      </c>
      <c r="F114" s="214" t="s">
        <v>225</v>
      </c>
      <c r="G114" s="215" t="s">
        <v>199</v>
      </c>
      <c r="H114" s="216">
        <v>2</v>
      </c>
      <c r="I114" s="217"/>
      <c r="J114" s="218">
        <f>ROUND(I114*H114,2)</f>
        <v>0</v>
      </c>
      <c r="K114" s="214" t="s">
        <v>192</v>
      </c>
      <c r="L114" s="45"/>
      <c r="M114" s="219" t="s">
        <v>19</v>
      </c>
      <c r="N114" s="220" t="s">
        <v>42</v>
      </c>
      <c r="O114" s="85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3" t="s">
        <v>112</v>
      </c>
      <c r="AT114" s="223" t="s">
        <v>188</v>
      </c>
      <c r="AU114" s="223" t="s">
        <v>78</v>
      </c>
      <c r="AY114" s="18" t="s">
        <v>187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8" t="s">
        <v>78</v>
      </c>
      <c r="BK114" s="224">
        <f>ROUND(I114*H114,2)</f>
        <v>0</v>
      </c>
      <c r="BL114" s="18" t="s">
        <v>112</v>
      </c>
      <c r="BM114" s="223" t="s">
        <v>226</v>
      </c>
    </row>
    <row r="115" s="2" customFormat="1">
      <c r="A115" s="39"/>
      <c r="B115" s="40"/>
      <c r="C115" s="41"/>
      <c r="D115" s="225" t="s">
        <v>195</v>
      </c>
      <c r="E115" s="41"/>
      <c r="F115" s="226" t="s">
        <v>227</v>
      </c>
      <c r="G115" s="41"/>
      <c r="H115" s="41"/>
      <c r="I115" s="227"/>
      <c r="J115" s="41"/>
      <c r="K115" s="41"/>
      <c r="L115" s="45"/>
      <c r="M115" s="228"/>
      <c r="N115" s="229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195</v>
      </c>
      <c r="AU115" s="18" t="s">
        <v>78</v>
      </c>
    </row>
    <row r="116" s="13" customFormat="1">
      <c r="A116" s="13"/>
      <c r="B116" s="230"/>
      <c r="C116" s="231"/>
      <c r="D116" s="232" t="s">
        <v>202</v>
      </c>
      <c r="E116" s="233" t="s">
        <v>19</v>
      </c>
      <c r="F116" s="234" t="s">
        <v>210</v>
      </c>
      <c r="G116" s="231"/>
      <c r="H116" s="235">
        <v>2</v>
      </c>
      <c r="I116" s="236"/>
      <c r="J116" s="231"/>
      <c r="K116" s="231"/>
      <c r="L116" s="237"/>
      <c r="M116" s="238"/>
      <c r="N116" s="239"/>
      <c r="O116" s="239"/>
      <c r="P116" s="239"/>
      <c r="Q116" s="239"/>
      <c r="R116" s="239"/>
      <c r="S116" s="239"/>
      <c r="T116" s="24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202</v>
      </c>
      <c r="AU116" s="241" t="s">
        <v>78</v>
      </c>
      <c r="AV116" s="13" t="s">
        <v>80</v>
      </c>
      <c r="AW116" s="13" t="s">
        <v>32</v>
      </c>
      <c r="AX116" s="13" t="s">
        <v>71</v>
      </c>
      <c r="AY116" s="241" t="s">
        <v>187</v>
      </c>
    </row>
    <row r="117" s="14" customFormat="1">
      <c r="A117" s="14"/>
      <c r="B117" s="242"/>
      <c r="C117" s="243"/>
      <c r="D117" s="232" t="s">
        <v>202</v>
      </c>
      <c r="E117" s="244" t="s">
        <v>19</v>
      </c>
      <c r="F117" s="245" t="s">
        <v>228</v>
      </c>
      <c r="G117" s="243"/>
      <c r="H117" s="246">
        <v>2</v>
      </c>
      <c r="I117" s="247"/>
      <c r="J117" s="243"/>
      <c r="K117" s="243"/>
      <c r="L117" s="248"/>
      <c r="M117" s="249"/>
      <c r="N117" s="250"/>
      <c r="O117" s="250"/>
      <c r="P117" s="250"/>
      <c r="Q117" s="250"/>
      <c r="R117" s="250"/>
      <c r="S117" s="250"/>
      <c r="T117" s="25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202</v>
      </c>
      <c r="AU117" s="252" t="s">
        <v>78</v>
      </c>
      <c r="AV117" s="14" t="s">
        <v>91</v>
      </c>
      <c r="AW117" s="14" t="s">
        <v>32</v>
      </c>
      <c r="AX117" s="14" t="s">
        <v>71</v>
      </c>
      <c r="AY117" s="252" t="s">
        <v>187</v>
      </c>
    </row>
    <row r="118" s="15" customFormat="1">
      <c r="A118" s="15"/>
      <c r="B118" s="253"/>
      <c r="C118" s="254"/>
      <c r="D118" s="232" t="s">
        <v>202</v>
      </c>
      <c r="E118" s="255" t="s">
        <v>19</v>
      </c>
      <c r="F118" s="256" t="s">
        <v>205</v>
      </c>
      <c r="G118" s="254"/>
      <c r="H118" s="257">
        <v>2</v>
      </c>
      <c r="I118" s="258"/>
      <c r="J118" s="254"/>
      <c r="K118" s="254"/>
      <c r="L118" s="259"/>
      <c r="M118" s="260"/>
      <c r="N118" s="261"/>
      <c r="O118" s="261"/>
      <c r="P118" s="261"/>
      <c r="Q118" s="261"/>
      <c r="R118" s="261"/>
      <c r="S118" s="261"/>
      <c r="T118" s="262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3" t="s">
        <v>202</v>
      </c>
      <c r="AU118" s="263" t="s">
        <v>78</v>
      </c>
      <c r="AV118" s="15" t="s">
        <v>112</v>
      </c>
      <c r="AW118" s="15" t="s">
        <v>32</v>
      </c>
      <c r="AX118" s="15" t="s">
        <v>78</v>
      </c>
      <c r="AY118" s="263" t="s">
        <v>187</v>
      </c>
    </row>
    <row r="119" s="2" customFormat="1" ht="21.75" customHeight="1">
      <c r="A119" s="39"/>
      <c r="B119" s="40"/>
      <c r="C119" s="212" t="s">
        <v>229</v>
      </c>
      <c r="D119" s="212" t="s">
        <v>188</v>
      </c>
      <c r="E119" s="213" t="s">
        <v>230</v>
      </c>
      <c r="F119" s="214" t="s">
        <v>231</v>
      </c>
      <c r="G119" s="215" t="s">
        <v>199</v>
      </c>
      <c r="H119" s="216">
        <v>1</v>
      </c>
      <c r="I119" s="217"/>
      <c r="J119" s="218">
        <f>ROUND(I119*H119,2)</f>
        <v>0</v>
      </c>
      <c r="K119" s="214" t="s">
        <v>192</v>
      </c>
      <c r="L119" s="45"/>
      <c r="M119" s="219" t="s">
        <v>19</v>
      </c>
      <c r="N119" s="220" t="s">
        <v>42</v>
      </c>
      <c r="O119" s="85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3" t="s">
        <v>112</v>
      </c>
      <c r="AT119" s="223" t="s">
        <v>188</v>
      </c>
      <c r="AU119" s="223" t="s">
        <v>78</v>
      </c>
      <c r="AY119" s="18" t="s">
        <v>187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8" t="s">
        <v>78</v>
      </c>
      <c r="BK119" s="224">
        <f>ROUND(I119*H119,2)</f>
        <v>0</v>
      </c>
      <c r="BL119" s="18" t="s">
        <v>112</v>
      </c>
      <c r="BM119" s="223" t="s">
        <v>232</v>
      </c>
    </row>
    <row r="120" s="2" customFormat="1">
      <c r="A120" s="39"/>
      <c r="B120" s="40"/>
      <c r="C120" s="41"/>
      <c r="D120" s="225" t="s">
        <v>195</v>
      </c>
      <c r="E120" s="41"/>
      <c r="F120" s="226" t="s">
        <v>233</v>
      </c>
      <c r="G120" s="41"/>
      <c r="H120" s="41"/>
      <c r="I120" s="227"/>
      <c r="J120" s="41"/>
      <c r="K120" s="41"/>
      <c r="L120" s="45"/>
      <c r="M120" s="228"/>
      <c r="N120" s="229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195</v>
      </c>
      <c r="AU120" s="18" t="s">
        <v>78</v>
      </c>
    </row>
    <row r="121" s="2" customFormat="1" ht="24.15" customHeight="1">
      <c r="A121" s="39"/>
      <c r="B121" s="40"/>
      <c r="C121" s="212" t="s">
        <v>234</v>
      </c>
      <c r="D121" s="212" t="s">
        <v>188</v>
      </c>
      <c r="E121" s="213" t="s">
        <v>235</v>
      </c>
      <c r="F121" s="214" t="s">
        <v>236</v>
      </c>
      <c r="G121" s="215" t="s">
        <v>191</v>
      </c>
      <c r="H121" s="216">
        <v>8060</v>
      </c>
      <c r="I121" s="217"/>
      <c r="J121" s="218">
        <f>ROUND(I121*H121,2)</f>
        <v>0</v>
      </c>
      <c r="K121" s="214" t="s">
        <v>192</v>
      </c>
      <c r="L121" s="45"/>
      <c r="M121" s="219" t="s">
        <v>19</v>
      </c>
      <c r="N121" s="220" t="s">
        <v>42</v>
      </c>
      <c r="O121" s="85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3" t="s">
        <v>112</v>
      </c>
      <c r="AT121" s="223" t="s">
        <v>188</v>
      </c>
      <c r="AU121" s="223" t="s">
        <v>78</v>
      </c>
      <c r="AY121" s="18" t="s">
        <v>187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8" t="s">
        <v>78</v>
      </c>
      <c r="BK121" s="224">
        <f>ROUND(I121*H121,2)</f>
        <v>0</v>
      </c>
      <c r="BL121" s="18" t="s">
        <v>112</v>
      </c>
      <c r="BM121" s="223" t="s">
        <v>237</v>
      </c>
    </row>
    <row r="122" s="2" customFormat="1">
      <c r="A122" s="39"/>
      <c r="B122" s="40"/>
      <c r="C122" s="41"/>
      <c r="D122" s="225" t="s">
        <v>195</v>
      </c>
      <c r="E122" s="41"/>
      <c r="F122" s="226" t="s">
        <v>238</v>
      </c>
      <c r="G122" s="41"/>
      <c r="H122" s="41"/>
      <c r="I122" s="227"/>
      <c r="J122" s="41"/>
      <c r="K122" s="41"/>
      <c r="L122" s="45"/>
      <c r="M122" s="228"/>
      <c r="N122" s="229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195</v>
      </c>
      <c r="AU122" s="18" t="s">
        <v>78</v>
      </c>
    </row>
    <row r="123" s="13" customFormat="1">
      <c r="A123" s="13"/>
      <c r="B123" s="230"/>
      <c r="C123" s="231"/>
      <c r="D123" s="232" t="s">
        <v>202</v>
      </c>
      <c r="E123" s="233" t="s">
        <v>19</v>
      </c>
      <c r="F123" s="234" t="s">
        <v>239</v>
      </c>
      <c r="G123" s="231"/>
      <c r="H123" s="235">
        <v>5290</v>
      </c>
      <c r="I123" s="236"/>
      <c r="J123" s="231"/>
      <c r="K123" s="231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202</v>
      </c>
      <c r="AU123" s="241" t="s">
        <v>78</v>
      </c>
      <c r="AV123" s="13" t="s">
        <v>80</v>
      </c>
      <c r="AW123" s="13" t="s">
        <v>32</v>
      </c>
      <c r="AX123" s="13" t="s">
        <v>71</v>
      </c>
      <c r="AY123" s="241" t="s">
        <v>187</v>
      </c>
    </row>
    <row r="124" s="14" customFormat="1">
      <c r="A124" s="14"/>
      <c r="B124" s="242"/>
      <c r="C124" s="243"/>
      <c r="D124" s="232" t="s">
        <v>202</v>
      </c>
      <c r="E124" s="244" t="s">
        <v>19</v>
      </c>
      <c r="F124" s="245" t="s">
        <v>240</v>
      </c>
      <c r="G124" s="243"/>
      <c r="H124" s="246">
        <v>5290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202</v>
      </c>
      <c r="AU124" s="252" t="s">
        <v>78</v>
      </c>
      <c r="AV124" s="14" t="s">
        <v>91</v>
      </c>
      <c r="AW124" s="14" t="s">
        <v>32</v>
      </c>
      <c r="AX124" s="14" t="s">
        <v>71</v>
      </c>
      <c r="AY124" s="252" t="s">
        <v>187</v>
      </c>
    </row>
    <row r="125" s="13" customFormat="1">
      <c r="A125" s="13"/>
      <c r="B125" s="230"/>
      <c r="C125" s="231"/>
      <c r="D125" s="232" t="s">
        <v>202</v>
      </c>
      <c r="E125" s="233" t="s">
        <v>19</v>
      </c>
      <c r="F125" s="234" t="s">
        <v>241</v>
      </c>
      <c r="G125" s="231"/>
      <c r="H125" s="235">
        <v>2770</v>
      </c>
      <c r="I125" s="236"/>
      <c r="J125" s="231"/>
      <c r="K125" s="231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202</v>
      </c>
      <c r="AU125" s="241" t="s">
        <v>78</v>
      </c>
      <c r="AV125" s="13" t="s">
        <v>80</v>
      </c>
      <c r="AW125" s="13" t="s">
        <v>32</v>
      </c>
      <c r="AX125" s="13" t="s">
        <v>71</v>
      </c>
      <c r="AY125" s="241" t="s">
        <v>187</v>
      </c>
    </row>
    <row r="126" s="14" customFormat="1">
      <c r="A126" s="14"/>
      <c r="B126" s="242"/>
      <c r="C126" s="243"/>
      <c r="D126" s="232" t="s">
        <v>202</v>
      </c>
      <c r="E126" s="244" t="s">
        <v>19</v>
      </c>
      <c r="F126" s="245" t="s">
        <v>242</v>
      </c>
      <c r="G126" s="243"/>
      <c r="H126" s="246">
        <v>2770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202</v>
      </c>
      <c r="AU126" s="252" t="s">
        <v>78</v>
      </c>
      <c r="AV126" s="14" t="s">
        <v>91</v>
      </c>
      <c r="AW126" s="14" t="s">
        <v>32</v>
      </c>
      <c r="AX126" s="14" t="s">
        <v>71</v>
      </c>
      <c r="AY126" s="252" t="s">
        <v>187</v>
      </c>
    </row>
    <row r="127" s="15" customFormat="1">
      <c r="A127" s="15"/>
      <c r="B127" s="253"/>
      <c r="C127" s="254"/>
      <c r="D127" s="232" t="s">
        <v>202</v>
      </c>
      <c r="E127" s="255" t="s">
        <v>19</v>
      </c>
      <c r="F127" s="256" t="s">
        <v>205</v>
      </c>
      <c r="G127" s="254"/>
      <c r="H127" s="257">
        <v>8060</v>
      </c>
      <c r="I127" s="258"/>
      <c r="J127" s="254"/>
      <c r="K127" s="254"/>
      <c r="L127" s="259"/>
      <c r="M127" s="260"/>
      <c r="N127" s="261"/>
      <c r="O127" s="261"/>
      <c r="P127" s="261"/>
      <c r="Q127" s="261"/>
      <c r="R127" s="261"/>
      <c r="S127" s="261"/>
      <c r="T127" s="262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3" t="s">
        <v>202</v>
      </c>
      <c r="AU127" s="263" t="s">
        <v>78</v>
      </c>
      <c r="AV127" s="15" t="s">
        <v>112</v>
      </c>
      <c r="AW127" s="15" t="s">
        <v>32</v>
      </c>
      <c r="AX127" s="15" t="s">
        <v>78</v>
      </c>
      <c r="AY127" s="263" t="s">
        <v>187</v>
      </c>
    </row>
    <row r="128" s="2" customFormat="1" ht="16.5" customHeight="1">
      <c r="A128" s="39"/>
      <c r="B128" s="40"/>
      <c r="C128" s="264" t="s">
        <v>243</v>
      </c>
      <c r="D128" s="264" t="s">
        <v>244</v>
      </c>
      <c r="E128" s="265" t="s">
        <v>245</v>
      </c>
      <c r="F128" s="266" t="s">
        <v>246</v>
      </c>
      <c r="G128" s="267" t="s">
        <v>247</v>
      </c>
      <c r="H128" s="268">
        <v>15.869999999999999</v>
      </c>
      <c r="I128" s="269"/>
      <c r="J128" s="270">
        <f>ROUND(I128*H128,2)</f>
        <v>0</v>
      </c>
      <c r="K128" s="266" t="s">
        <v>19</v>
      </c>
      <c r="L128" s="271"/>
      <c r="M128" s="272" t="s">
        <v>19</v>
      </c>
      <c r="N128" s="273" t="s">
        <v>42</v>
      </c>
      <c r="O128" s="85"/>
      <c r="P128" s="221">
        <f>O128*H128</f>
        <v>0</v>
      </c>
      <c r="Q128" s="221">
        <v>0.001</v>
      </c>
      <c r="R128" s="221">
        <f>Q128*H128</f>
        <v>0.015869999999999999</v>
      </c>
      <c r="S128" s="221">
        <v>0</v>
      </c>
      <c r="T128" s="222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3" t="s">
        <v>234</v>
      </c>
      <c r="AT128" s="223" t="s">
        <v>244</v>
      </c>
      <c r="AU128" s="223" t="s">
        <v>78</v>
      </c>
      <c r="AY128" s="18" t="s">
        <v>187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8" t="s">
        <v>78</v>
      </c>
      <c r="BK128" s="224">
        <f>ROUND(I128*H128,2)</f>
        <v>0</v>
      </c>
      <c r="BL128" s="18" t="s">
        <v>112</v>
      </c>
      <c r="BM128" s="223" t="s">
        <v>248</v>
      </c>
    </row>
    <row r="129" s="13" customFormat="1">
      <c r="A129" s="13"/>
      <c r="B129" s="230"/>
      <c r="C129" s="231"/>
      <c r="D129" s="232" t="s">
        <v>202</v>
      </c>
      <c r="E129" s="233" t="s">
        <v>19</v>
      </c>
      <c r="F129" s="234" t="s">
        <v>239</v>
      </c>
      <c r="G129" s="231"/>
      <c r="H129" s="235">
        <v>5290</v>
      </c>
      <c r="I129" s="236"/>
      <c r="J129" s="231"/>
      <c r="K129" s="231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202</v>
      </c>
      <c r="AU129" s="241" t="s">
        <v>78</v>
      </c>
      <c r="AV129" s="13" t="s">
        <v>80</v>
      </c>
      <c r="AW129" s="13" t="s">
        <v>32</v>
      </c>
      <c r="AX129" s="13" t="s">
        <v>71</v>
      </c>
      <c r="AY129" s="241" t="s">
        <v>187</v>
      </c>
    </row>
    <row r="130" s="14" customFormat="1">
      <c r="A130" s="14"/>
      <c r="B130" s="242"/>
      <c r="C130" s="243"/>
      <c r="D130" s="232" t="s">
        <v>202</v>
      </c>
      <c r="E130" s="244" t="s">
        <v>19</v>
      </c>
      <c r="F130" s="245" t="s">
        <v>249</v>
      </c>
      <c r="G130" s="243"/>
      <c r="H130" s="246">
        <v>5290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202</v>
      </c>
      <c r="AU130" s="252" t="s">
        <v>78</v>
      </c>
      <c r="AV130" s="14" t="s">
        <v>91</v>
      </c>
      <c r="AW130" s="14" t="s">
        <v>32</v>
      </c>
      <c r="AX130" s="14" t="s">
        <v>71</v>
      </c>
      <c r="AY130" s="252" t="s">
        <v>187</v>
      </c>
    </row>
    <row r="131" s="15" customFormat="1">
      <c r="A131" s="15"/>
      <c r="B131" s="253"/>
      <c r="C131" s="254"/>
      <c r="D131" s="232" t="s">
        <v>202</v>
      </c>
      <c r="E131" s="255" t="s">
        <v>19</v>
      </c>
      <c r="F131" s="256" t="s">
        <v>205</v>
      </c>
      <c r="G131" s="254"/>
      <c r="H131" s="257">
        <v>5290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3" t="s">
        <v>202</v>
      </c>
      <c r="AU131" s="263" t="s">
        <v>78</v>
      </c>
      <c r="AV131" s="15" t="s">
        <v>112</v>
      </c>
      <c r="AW131" s="15" t="s">
        <v>32</v>
      </c>
      <c r="AX131" s="15" t="s">
        <v>78</v>
      </c>
      <c r="AY131" s="263" t="s">
        <v>187</v>
      </c>
    </row>
    <row r="132" s="13" customFormat="1">
      <c r="A132" s="13"/>
      <c r="B132" s="230"/>
      <c r="C132" s="231"/>
      <c r="D132" s="232" t="s">
        <v>202</v>
      </c>
      <c r="E132" s="231"/>
      <c r="F132" s="234" t="s">
        <v>250</v>
      </c>
      <c r="G132" s="231"/>
      <c r="H132" s="235">
        <v>15.869999999999999</v>
      </c>
      <c r="I132" s="236"/>
      <c r="J132" s="231"/>
      <c r="K132" s="231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202</v>
      </c>
      <c r="AU132" s="241" t="s">
        <v>78</v>
      </c>
      <c r="AV132" s="13" t="s">
        <v>80</v>
      </c>
      <c r="AW132" s="13" t="s">
        <v>4</v>
      </c>
      <c r="AX132" s="13" t="s">
        <v>78</v>
      </c>
      <c r="AY132" s="241" t="s">
        <v>187</v>
      </c>
    </row>
    <row r="133" s="2" customFormat="1" ht="16.5" customHeight="1">
      <c r="A133" s="39"/>
      <c r="B133" s="40"/>
      <c r="C133" s="264" t="s">
        <v>251</v>
      </c>
      <c r="D133" s="264" t="s">
        <v>244</v>
      </c>
      <c r="E133" s="265" t="s">
        <v>252</v>
      </c>
      <c r="F133" s="266" t="s">
        <v>253</v>
      </c>
      <c r="G133" s="267" t="s">
        <v>247</v>
      </c>
      <c r="H133" s="268">
        <v>13.85</v>
      </c>
      <c r="I133" s="269"/>
      <c r="J133" s="270">
        <f>ROUND(I133*H133,2)</f>
        <v>0</v>
      </c>
      <c r="K133" s="266" t="s">
        <v>19</v>
      </c>
      <c r="L133" s="271"/>
      <c r="M133" s="272" t="s">
        <v>19</v>
      </c>
      <c r="N133" s="273" t="s">
        <v>42</v>
      </c>
      <c r="O133" s="85"/>
      <c r="P133" s="221">
        <f>O133*H133</f>
        <v>0</v>
      </c>
      <c r="Q133" s="221">
        <v>0.001</v>
      </c>
      <c r="R133" s="221">
        <f>Q133*H133</f>
        <v>0.01385</v>
      </c>
      <c r="S133" s="221">
        <v>0</v>
      </c>
      <c r="T133" s="222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3" t="s">
        <v>234</v>
      </c>
      <c r="AT133" s="223" t="s">
        <v>244</v>
      </c>
      <c r="AU133" s="223" t="s">
        <v>78</v>
      </c>
      <c r="AY133" s="18" t="s">
        <v>187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8" t="s">
        <v>78</v>
      </c>
      <c r="BK133" s="224">
        <f>ROUND(I133*H133,2)</f>
        <v>0</v>
      </c>
      <c r="BL133" s="18" t="s">
        <v>112</v>
      </c>
      <c r="BM133" s="223" t="s">
        <v>254</v>
      </c>
    </row>
    <row r="134" s="13" customFormat="1">
      <c r="A134" s="13"/>
      <c r="B134" s="230"/>
      <c r="C134" s="231"/>
      <c r="D134" s="232" t="s">
        <v>202</v>
      </c>
      <c r="E134" s="233" t="s">
        <v>19</v>
      </c>
      <c r="F134" s="234" t="s">
        <v>241</v>
      </c>
      <c r="G134" s="231"/>
      <c r="H134" s="235">
        <v>2770</v>
      </c>
      <c r="I134" s="236"/>
      <c r="J134" s="231"/>
      <c r="K134" s="231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202</v>
      </c>
      <c r="AU134" s="241" t="s">
        <v>78</v>
      </c>
      <c r="AV134" s="13" t="s">
        <v>80</v>
      </c>
      <c r="AW134" s="13" t="s">
        <v>32</v>
      </c>
      <c r="AX134" s="13" t="s">
        <v>71</v>
      </c>
      <c r="AY134" s="241" t="s">
        <v>187</v>
      </c>
    </row>
    <row r="135" s="14" customFormat="1">
      <c r="A135" s="14"/>
      <c r="B135" s="242"/>
      <c r="C135" s="243"/>
      <c r="D135" s="232" t="s">
        <v>202</v>
      </c>
      <c r="E135" s="244" t="s">
        <v>19</v>
      </c>
      <c r="F135" s="245" t="s">
        <v>255</v>
      </c>
      <c r="G135" s="243"/>
      <c r="H135" s="246">
        <v>2770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202</v>
      </c>
      <c r="AU135" s="252" t="s">
        <v>78</v>
      </c>
      <c r="AV135" s="14" t="s">
        <v>91</v>
      </c>
      <c r="AW135" s="14" t="s">
        <v>32</v>
      </c>
      <c r="AX135" s="14" t="s">
        <v>71</v>
      </c>
      <c r="AY135" s="252" t="s">
        <v>187</v>
      </c>
    </row>
    <row r="136" s="15" customFormat="1">
      <c r="A136" s="15"/>
      <c r="B136" s="253"/>
      <c r="C136" s="254"/>
      <c r="D136" s="232" t="s">
        <v>202</v>
      </c>
      <c r="E136" s="255" t="s">
        <v>19</v>
      </c>
      <c r="F136" s="256" t="s">
        <v>205</v>
      </c>
      <c r="G136" s="254"/>
      <c r="H136" s="257">
        <v>2770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3" t="s">
        <v>202</v>
      </c>
      <c r="AU136" s="263" t="s">
        <v>78</v>
      </c>
      <c r="AV136" s="15" t="s">
        <v>112</v>
      </c>
      <c r="AW136" s="15" t="s">
        <v>32</v>
      </c>
      <c r="AX136" s="15" t="s">
        <v>78</v>
      </c>
      <c r="AY136" s="263" t="s">
        <v>187</v>
      </c>
    </row>
    <row r="137" s="13" customFormat="1">
      <c r="A137" s="13"/>
      <c r="B137" s="230"/>
      <c r="C137" s="231"/>
      <c r="D137" s="232" t="s">
        <v>202</v>
      </c>
      <c r="E137" s="231"/>
      <c r="F137" s="234" t="s">
        <v>256</v>
      </c>
      <c r="G137" s="231"/>
      <c r="H137" s="235">
        <v>13.85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202</v>
      </c>
      <c r="AU137" s="241" t="s">
        <v>78</v>
      </c>
      <c r="AV137" s="13" t="s">
        <v>80</v>
      </c>
      <c r="AW137" s="13" t="s">
        <v>4</v>
      </c>
      <c r="AX137" s="13" t="s">
        <v>78</v>
      </c>
      <c r="AY137" s="241" t="s">
        <v>187</v>
      </c>
    </row>
    <row r="138" s="2" customFormat="1" ht="24.15" customHeight="1">
      <c r="A138" s="39"/>
      <c r="B138" s="40"/>
      <c r="C138" s="212" t="s">
        <v>257</v>
      </c>
      <c r="D138" s="212" t="s">
        <v>188</v>
      </c>
      <c r="E138" s="213" t="s">
        <v>258</v>
      </c>
      <c r="F138" s="214" t="s">
        <v>259</v>
      </c>
      <c r="G138" s="215" t="s">
        <v>199</v>
      </c>
      <c r="H138" s="216">
        <v>316</v>
      </c>
      <c r="I138" s="217"/>
      <c r="J138" s="218">
        <f>ROUND(I138*H138,2)</f>
        <v>0</v>
      </c>
      <c r="K138" s="214" t="s">
        <v>192</v>
      </c>
      <c r="L138" s="45"/>
      <c r="M138" s="219" t="s">
        <v>19</v>
      </c>
      <c r="N138" s="220" t="s">
        <v>42</v>
      </c>
      <c r="O138" s="85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3" t="s">
        <v>112</v>
      </c>
      <c r="AT138" s="223" t="s">
        <v>188</v>
      </c>
      <c r="AU138" s="223" t="s">
        <v>78</v>
      </c>
      <c r="AY138" s="18" t="s">
        <v>187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8" t="s">
        <v>78</v>
      </c>
      <c r="BK138" s="224">
        <f>ROUND(I138*H138,2)</f>
        <v>0</v>
      </c>
      <c r="BL138" s="18" t="s">
        <v>112</v>
      </c>
      <c r="BM138" s="223" t="s">
        <v>260</v>
      </c>
    </row>
    <row r="139" s="2" customFormat="1">
      <c r="A139" s="39"/>
      <c r="B139" s="40"/>
      <c r="C139" s="41"/>
      <c r="D139" s="225" t="s">
        <v>195</v>
      </c>
      <c r="E139" s="41"/>
      <c r="F139" s="226" t="s">
        <v>261</v>
      </c>
      <c r="G139" s="41"/>
      <c r="H139" s="41"/>
      <c r="I139" s="227"/>
      <c r="J139" s="41"/>
      <c r="K139" s="41"/>
      <c r="L139" s="45"/>
      <c r="M139" s="228"/>
      <c r="N139" s="229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195</v>
      </c>
      <c r="AU139" s="18" t="s">
        <v>78</v>
      </c>
    </row>
    <row r="140" s="2" customFormat="1" ht="24.15" customHeight="1">
      <c r="A140" s="39"/>
      <c r="B140" s="40"/>
      <c r="C140" s="212" t="s">
        <v>262</v>
      </c>
      <c r="D140" s="212" t="s">
        <v>188</v>
      </c>
      <c r="E140" s="213" t="s">
        <v>263</v>
      </c>
      <c r="F140" s="214" t="s">
        <v>264</v>
      </c>
      <c r="G140" s="215" t="s">
        <v>199</v>
      </c>
      <c r="H140" s="216">
        <v>78</v>
      </c>
      <c r="I140" s="217"/>
      <c r="J140" s="218">
        <f>ROUND(I140*H140,2)</f>
        <v>0</v>
      </c>
      <c r="K140" s="214" t="s">
        <v>192</v>
      </c>
      <c r="L140" s="45"/>
      <c r="M140" s="219" t="s">
        <v>19</v>
      </c>
      <c r="N140" s="220" t="s">
        <v>42</v>
      </c>
      <c r="O140" s="85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3" t="s">
        <v>112</v>
      </c>
      <c r="AT140" s="223" t="s">
        <v>188</v>
      </c>
      <c r="AU140" s="223" t="s">
        <v>78</v>
      </c>
      <c r="AY140" s="18" t="s">
        <v>187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8" t="s">
        <v>78</v>
      </c>
      <c r="BK140" s="224">
        <f>ROUND(I140*H140,2)</f>
        <v>0</v>
      </c>
      <c r="BL140" s="18" t="s">
        <v>112</v>
      </c>
      <c r="BM140" s="223" t="s">
        <v>265</v>
      </c>
    </row>
    <row r="141" s="2" customFormat="1">
      <c r="A141" s="39"/>
      <c r="B141" s="40"/>
      <c r="C141" s="41"/>
      <c r="D141" s="225" t="s">
        <v>195</v>
      </c>
      <c r="E141" s="41"/>
      <c r="F141" s="226" t="s">
        <v>266</v>
      </c>
      <c r="G141" s="41"/>
      <c r="H141" s="41"/>
      <c r="I141" s="227"/>
      <c r="J141" s="41"/>
      <c r="K141" s="41"/>
      <c r="L141" s="45"/>
      <c r="M141" s="228"/>
      <c r="N141" s="229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195</v>
      </c>
      <c r="AU141" s="18" t="s">
        <v>78</v>
      </c>
    </row>
    <row r="142" s="2" customFormat="1" ht="16.5" customHeight="1">
      <c r="A142" s="39"/>
      <c r="B142" s="40"/>
      <c r="C142" s="212" t="s">
        <v>267</v>
      </c>
      <c r="D142" s="212" t="s">
        <v>188</v>
      </c>
      <c r="E142" s="213" t="s">
        <v>268</v>
      </c>
      <c r="F142" s="214" t="s">
        <v>269</v>
      </c>
      <c r="G142" s="215" t="s">
        <v>191</v>
      </c>
      <c r="H142" s="216">
        <v>7666</v>
      </c>
      <c r="I142" s="217"/>
      <c r="J142" s="218">
        <f>ROUND(I142*H142,2)</f>
        <v>0</v>
      </c>
      <c r="K142" s="214" t="s">
        <v>192</v>
      </c>
      <c r="L142" s="45"/>
      <c r="M142" s="219" t="s">
        <v>19</v>
      </c>
      <c r="N142" s="220" t="s">
        <v>42</v>
      </c>
      <c r="O142" s="85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3" t="s">
        <v>112</v>
      </c>
      <c r="AT142" s="223" t="s">
        <v>188</v>
      </c>
      <c r="AU142" s="223" t="s">
        <v>78</v>
      </c>
      <c r="AY142" s="18" t="s">
        <v>187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8" t="s">
        <v>78</v>
      </c>
      <c r="BK142" s="224">
        <f>ROUND(I142*H142,2)</f>
        <v>0</v>
      </c>
      <c r="BL142" s="18" t="s">
        <v>112</v>
      </c>
      <c r="BM142" s="223" t="s">
        <v>270</v>
      </c>
    </row>
    <row r="143" s="2" customFormat="1">
      <c r="A143" s="39"/>
      <c r="B143" s="40"/>
      <c r="C143" s="41"/>
      <c r="D143" s="225" t="s">
        <v>195</v>
      </c>
      <c r="E143" s="41"/>
      <c r="F143" s="226" t="s">
        <v>271</v>
      </c>
      <c r="G143" s="41"/>
      <c r="H143" s="41"/>
      <c r="I143" s="227"/>
      <c r="J143" s="41"/>
      <c r="K143" s="41"/>
      <c r="L143" s="45"/>
      <c r="M143" s="228"/>
      <c r="N143" s="229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195</v>
      </c>
      <c r="AU143" s="18" t="s">
        <v>78</v>
      </c>
    </row>
    <row r="144" s="2" customFormat="1" ht="16.5" customHeight="1">
      <c r="A144" s="39"/>
      <c r="B144" s="40"/>
      <c r="C144" s="212" t="s">
        <v>272</v>
      </c>
      <c r="D144" s="212" t="s">
        <v>188</v>
      </c>
      <c r="E144" s="213" t="s">
        <v>273</v>
      </c>
      <c r="F144" s="214" t="s">
        <v>274</v>
      </c>
      <c r="G144" s="215" t="s">
        <v>191</v>
      </c>
      <c r="H144" s="216">
        <v>7666</v>
      </c>
      <c r="I144" s="217"/>
      <c r="J144" s="218">
        <f>ROUND(I144*H144,2)</f>
        <v>0</v>
      </c>
      <c r="K144" s="214" t="s">
        <v>192</v>
      </c>
      <c r="L144" s="45"/>
      <c r="M144" s="219" t="s">
        <v>19</v>
      </c>
      <c r="N144" s="220" t="s">
        <v>42</v>
      </c>
      <c r="O144" s="85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3" t="s">
        <v>112</v>
      </c>
      <c r="AT144" s="223" t="s">
        <v>188</v>
      </c>
      <c r="AU144" s="223" t="s">
        <v>78</v>
      </c>
      <c r="AY144" s="18" t="s">
        <v>187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8" t="s">
        <v>78</v>
      </c>
      <c r="BK144" s="224">
        <f>ROUND(I144*H144,2)</f>
        <v>0</v>
      </c>
      <c r="BL144" s="18" t="s">
        <v>112</v>
      </c>
      <c r="BM144" s="223" t="s">
        <v>275</v>
      </c>
    </row>
    <row r="145" s="2" customFormat="1">
      <c r="A145" s="39"/>
      <c r="B145" s="40"/>
      <c r="C145" s="41"/>
      <c r="D145" s="225" t="s">
        <v>195</v>
      </c>
      <c r="E145" s="41"/>
      <c r="F145" s="226" t="s">
        <v>276</v>
      </c>
      <c r="G145" s="41"/>
      <c r="H145" s="41"/>
      <c r="I145" s="227"/>
      <c r="J145" s="41"/>
      <c r="K145" s="41"/>
      <c r="L145" s="45"/>
      <c r="M145" s="228"/>
      <c r="N145" s="229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195</v>
      </c>
      <c r="AU145" s="18" t="s">
        <v>78</v>
      </c>
    </row>
    <row r="146" s="2" customFormat="1" ht="16.5" customHeight="1">
      <c r="A146" s="39"/>
      <c r="B146" s="40"/>
      <c r="C146" s="212" t="s">
        <v>8</v>
      </c>
      <c r="D146" s="212" t="s">
        <v>188</v>
      </c>
      <c r="E146" s="213" t="s">
        <v>277</v>
      </c>
      <c r="F146" s="214" t="s">
        <v>278</v>
      </c>
      <c r="G146" s="215" t="s">
        <v>191</v>
      </c>
      <c r="H146" s="216">
        <v>7666</v>
      </c>
      <c r="I146" s="217"/>
      <c r="J146" s="218">
        <f>ROUND(I146*H146,2)</f>
        <v>0</v>
      </c>
      <c r="K146" s="214" t="s">
        <v>192</v>
      </c>
      <c r="L146" s="45"/>
      <c r="M146" s="219" t="s">
        <v>19</v>
      </c>
      <c r="N146" s="220" t="s">
        <v>42</v>
      </c>
      <c r="O146" s="85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3" t="s">
        <v>112</v>
      </c>
      <c r="AT146" s="223" t="s">
        <v>188</v>
      </c>
      <c r="AU146" s="223" t="s">
        <v>78</v>
      </c>
      <c r="AY146" s="18" t="s">
        <v>187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8" t="s">
        <v>78</v>
      </c>
      <c r="BK146" s="224">
        <f>ROUND(I146*H146,2)</f>
        <v>0</v>
      </c>
      <c r="BL146" s="18" t="s">
        <v>112</v>
      </c>
      <c r="BM146" s="223" t="s">
        <v>279</v>
      </c>
    </row>
    <row r="147" s="2" customFormat="1">
      <c r="A147" s="39"/>
      <c r="B147" s="40"/>
      <c r="C147" s="41"/>
      <c r="D147" s="225" t="s">
        <v>195</v>
      </c>
      <c r="E147" s="41"/>
      <c r="F147" s="226" t="s">
        <v>280</v>
      </c>
      <c r="G147" s="41"/>
      <c r="H147" s="41"/>
      <c r="I147" s="227"/>
      <c r="J147" s="41"/>
      <c r="K147" s="41"/>
      <c r="L147" s="45"/>
      <c r="M147" s="228"/>
      <c r="N147" s="229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195</v>
      </c>
      <c r="AU147" s="18" t="s">
        <v>78</v>
      </c>
    </row>
    <row r="148" s="2" customFormat="1" ht="24.15" customHeight="1">
      <c r="A148" s="39"/>
      <c r="B148" s="40"/>
      <c r="C148" s="212" t="s">
        <v>281</v>
      </c>
      <c r="D148" s="212" t="s">
        <v>188</v>
      </c>
      <c r="E148" s="213" t="s">
        <v>282</v>
      </c>
      <c r="F148" s="214" t="s">
        <v>283</v>
      </c>
      <c r="G148" s="215" t="s">
        <v>199</v>
      </c>
      <c r="H148" s="216">
        <v>316</v>
      </c>
      <c r="I148" s="217"/>
      <c r="J148" s="218">
        <f>ROUND(I148*H148,2)</f>
        <v>0</v>
      </c>
      <c r="K148" s="214" t="s">
        <v>192</v>
      </c>
      <c r="L148" s="45"/>
      <c r="M148" s="219" t="s">
        <v>19</v>
      </c>
      <c r="N148" s="220" t="s">
        <v>42</v>
      </c>
      <c r="O148" s="85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3" t="s">
        <v>112</v>
      </c>
      <c r="AT148" s="223" t="s">
        <v>188</v>
      </c>
      <c r="AU148" s="223" t="s">
        <v>78</v>
      </c>
      <c r="AY148" s="18" t="s">
        <v>187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8" t="s">
        <v>78</v>
      </c>
      <c r="BK148" s="224">
        <f>ROUND(I148*H148,2)</f>
        <v>0</v>
      </c>
      <c r="BL148" s="18" t="s">
        <v>112</v>
      </c>
      <c r="BM148" s="223" t="s">
        <v>284</v>
      </c>
    </row>
    <row r="149" s="2" customFormat="1">
      <c r="A149" s="39"/>
      <c r="B149" s="40"/>
      <c r="C149" s="41"/>
      <c r="D149" s="225" t="s">
        <v>195</v>
      </c>
      <c r="E149" s="41"/>
      <c r="F149" s="226" t="s">
        <v>285</v>
      </c>
      <c r="G149" s="41"/>
      <c r="H149" s="41"/>
      <c r="I149" s="227"/>
      <c r="J149" s="41"/>
      <c r="K149" s="41"/>
      <c r="L149" s="45"/>
      <c r="M149" s="228"/>
      <c r="N149" s="229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195</v>
      </c>
      <c r="AU149" s="18" t="s">
        <v>78</v>
      </c>
    </row>
    <row r="150" s="2" customFormat="1" ht="24.15" customHeight="1">
      <c r="A150" s="39"/>
      <c r="B150" s="40"/>
      <c r="C150" s="212" t="s">
        <v>286</v>
      </c>
      <c r="D150" s="212" t="s">
        <v>188</v>
      </c>
      <c r="E150" s="213" t="s">
        <v>287</v>
      </c>
      <c r="F150" s="214" t="s">
        <v>288</v>
      </c>
      <c r="G150" s="215" t="s">
        <v>199</v>
      </c>
      <c r="H150" s="216">
        <v>78</v>
      </c>
      <c r="I150" s="217"/>
      <c r="J150" s="218">
        <f>ROUND(I150*H150,2)</f>
        <v>0</v>
      </c>
      <c r="K150" s="214" t="s">
        <v>192</v>
      </c>
      <c r="L150" s="45"/>
      <c r="M150" s="219" t="s">
        <v>19</v>
      </c>
      <c r="N150" s="220" t="s">
        <v>42</v>
      </c>
      <c r="O150" s="85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3" t="s">
        <v>112</v>
      </c>
      <c r="AT150" s="223" t="s">
        <v>188</v>
      </c>
      <c r="AU150" s="223" t="s">
        <v>78</v>
      </c>
      <c r="AY150" s="18" t="s">
        <v>187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8" t="s">
        <v>78</v>
      </c>
      <c r="BK150" s="224">
        <f>ROUND(I150*H150,2)</f>
        <v>0</v>
      </c>
      <c r="BL150" s="18" t="s">
        <v>112</v>
      </c>
      <c r="BM150" s="223" t="s">
        <v>289</v>
      </c>
    </row>
    <row r="151" s="2" customFormat="1">
      <c r="A151" s="39"/>
      <c r="B151" s="40"/>
      <c r="C151" s="41"/>
      <c r="D151" s="225" t="s">
        <v>195</v>
      </c>
      <c r="E151" s="41"/>
      <c r="F151" s="226" t="s">
        <v>290</v>
      </c>
      <c r="G151" s="41"/>
      <c r="H151" s="41"/>
      <c r="I151" s="227"/>
      <c r="J151" s="41"/>
      <c r="K151" s="41"/>
      <c r="L151" s="45"/>
      <c r="M151" s="228"/>
      <c r="N151" s="229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195</v>
      </c>
      <c r="AU151" s="18" t="s">
        <v>78</v>
      </c>
    </row>
    <row r="152" s="2" customFormat="1" ht="21.75" customHeight="1">
      <c r="A152" s="39"/>
      <c r="B152" s="40"/>
      <c r="C152" s="212" t="s">
        <v>291</v>
      </c>
      <c r="D152" s="212" t="s">
        <v>188</v>
      </c>
      <c r="E152" s="213" t="s">
        <v>292</v>
      </c>
      <c r="F152" s="214" t="s">
        <v>293</v>
      </c>
      <c r="G152" s="215" t="s">
        <v>191</v>
      </c>
      <c r="H152" s="216">
        <v>394</v>
      </c>
      <c r="I152" s="217"/>
      <c r="J152" s="218">
        <f>ROUND(I152*H152,2)</f>
        <v>0</v>
      </c>
      <c r="K152" s="214" t="s">
        <v>192</v>
      </c>
      <c r="L152" s="45"/>
      <c r="M152" s="219" t="s">
        <v>19</v>
      </c>
      <c r="N152" s="220" t="s">
        <v>42</v>
      </c>
      <c r="O152" s="85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3" t="s">
        <v>112</v>
      </c>
      <c r="AT152" s="223" t="s">
        <v>188</v>
      </c>
      <c r="AU152" s="223" t="s">
        <v>78</v>
      </c>
      <c r="AY152" s="18" t="s">
        <v>187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8" t="s">
        <v>78</v>
      </c>
      <c r="BK152" s="224">
        <f>ROUND(I152*H152,2)</f>
        <v>0</v>
      </c>
      <c r="BL152" s="18" t="s">
        <v>112</v>
      </c>
      <c r="BM152" s="223" t="s">
        <v>294</v>
      </c>
    </row>
    <row r="153" s="2" customFormat="1">
      <c r="A153" s="39"/>
      <c r="B153" s="40"/>
      <c r="C153" s="41"/>
      <c r="D153" s="225" t="s">
        <v>195</v>
      </c>
      <c r="E153" s="41"/>
      <c r="F153" s="226" t="s">
        <v>295</v>
      </c>
      <c r="G153" s="41"/>
      <c r="H153" s="41"/>
      <c r="I153" s="227"/>
      <c r="J153" s="41"/>
      <c r="K153" s="41"/>
      <c r="L153" s="45"/>
      <c r="M153" s="228"/>
      <c r="N153" s="229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195</v>
      </c>
      <c r="AU153" s="18" t="s">
        <v>78</v>
      </c>
    </row>
    <row r="154" s="13" customFormat="1">
      <c r="A154" s="13"/>
      <c r="B154" s="230"/>
      <c r="C154" s="231"/>
      <c r="D154" s="232" t="s">
        <v>202</v>
      </c>
      <c r="E154" s="233" t="s">
        <v>19</v>
      </c>
      <c r="F154" s="234" t="s">
        <v>296</v>
      </c>
      <c r="G154" s="231"/>
      <c r="H154" s="235">
        <v>78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202</v>
      </c>
      <c r="AU154" s="241" t="s">
        <v>78</v>
      </c>
      <c r="AV154" s="13" t="s">
        <v>80</v>
      </c>
      <c r="AW154" s="13" t="s">
        <v>32</v>
      </c>
      <c r="AX154" s="13" t="s">
        <v>71</v>
      </c>
      <c r="AY154" s="241" t="s">
        <v>187</v>
      </c>
    </row>
    <row r="155" s="14" customFormat="1">
      <c r="A155" s="14"/>
      <c r="B155" s="242"/>
      <c r="C155" s="243"/>
      <c r="D155" s="232" t="s">
        <v>202</v>
      </c>
      <c r="E155" s="244" t="s">
        <v>19</v>
      </c>
      <c r="F155" s="245" t="s">
        <v>297</v>
      </c>
      <c r="G155" s="243"/>
      <c r="H155" s="246">
        <v>78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202</v>
      </c>
      <c r="AU155" s="252" t="s">
        <v>78</v>
      </c>
      <c r="AV155" s="14" t="s">
        <v>91</v>
      </c>
      <c r="AW155" s="14" t="s">
        <v>32</v>
      </c>
      <c r="AX155" s="14" t="s">
        <v>71</v>
      </c>
      <c r="AY155" s="252" t="s">
        <v>187</v>
      </c>
    </row>
    <row r="156" s="13" customFormat="1">
      <c r="A156" s="13"/>
      <c r="B156" s="230"/>
      <c r="C156" s="231"/>
      <c r="D156" s="232" t="s">
        <v>202</v>
      </c>
      <c r="E156" s="233" t="s">
        <v>19</v>
      </c>
      <c r="F156" s="234" t="s">
        <v>298</v>
      </c>
      <c r="G156" s="231"/>
      <c r="H156" s="235">
        <v>316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202</v>
      </c>
      <c r="AU156" s="241" t="s">
        <v>78</v>
      </c>
      <c r="AV156" s="13" t="s">
        <v>80</v>
      </c>
      <c r="AW156" s="13" t="s">
        <v>32</v>
      </c>
      <c r="AX156" s="13" t="s">
        <v>71</v>
      </c>
      <c r="AY156" s="241" t="s">
        <v>187</v>
      </c>
    </row>
    <row r="157" s="14" customFormat="1">
      <c r="A157" s="14"/>
      <c r="B157" s="242"/>
      <c r="C157" s="243"/>
      <c r="D157" s="232" t="s">
        <v>202</v>
      </c>
      <c r="E157" s="244" t="s">
        <v>19</v>
      </c>
      <c r="F157" s="245" t="s">
        <v>299</v>
      </c>
      <c r="G157" s="243"/>
      <c r="H157" s="246">
        <v>316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202</v>
      </c>
      <c r="AU157" s="252" t="s">
        <v>78</v>
      </c>
      <c r="AV157" s="14" t="s">
        <v>91</v>
      </c>
      <c r="AW157" s="14" t="s">
        <v>32</v>
      </c>
      <c r="AX157" s="14" t="s">
        <v>71</v>
      </c>
      <c r="AY157" s="252" t="s">
        <v>187</v>
      </c>
    </row>
    <row r="158" s="15" customFormat="1">
      <c r="A158" s="15"/>
      <c r="B158" s="253"/>
      <c r="C158" s="254"/>
      <c r="D158" s="232" t="s">
        <v>202</v>
      </c>
      <c r="E158" s="255" t="s">
        <v>19</v>
      </c>
      <c r="F158" s="256" t="s">
        <v>205</v>
      </c>
      <c r="G158" s="254"/>
      <c r="H158" s="257">
        <v>394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3" t="s">
        <v>202</v>
      </c>
      <c r="AU158" s="263" t="s">
        <v>78</v>
      </c>
      <c r="AV158" s="15" t="s">
        <v>112</v>
      </c>
      <c r="AW158" s="15" t="s">
        <v>32</v>
      </c>
      <c r="AX158" s="15" t="s">
        <v>78</v>
      </c>
      <c r="AY158" s="263" t="s">
        <v>187</v>
      </c>
    </row>
    <row r="159" s="2" customFormat="1" ht="16.5" customHeight="1">
      <c r="A159" s="39"/>
      <c r="B159" s="40"/>
      <c r="C159" s="264" t="s">
        <v>300</v>
      </c>
      <c r="D159" s="264" t="s">
        <v>244</v>
      </c>
      <c r="E159" s="265" t="s">
        <v>301</v>
      </c>
      <c r="F159" s="266" t="s">
        <v>302</v>
      </c>
      <c r="G159" s="267" t="s">
        <v>303</v>
      </c>
      <c r="H159" s="268">
        <v>39.399999999999999</v>
      </c>
      <c r="I159" s="269"/>
      <c r="J159" s="270">
        <f>ROUND(I159*H159,2)</f>
        <v>0</v>
      </c>
      <c r="K159" s="266" t="s">
        <v>19</v>
      </c>
      <c r="L159" s="271"/>
      <c r="M159" s="272" t="s">
        <v>19</v>
      </c>
      <c r="N159" s="273" t="s">
        <v>42</v>
      </c>
      <c r="O159" s="85"/>
      <c r="P159" s="221">
        <f>O159*H159</f>
        <v>0</v>
      </c>
      <c r="Q159" s="221">
        <v>0.20000000000000001</v>
      </c>
      <c r="R159" s="221">
        <f>Q159*H159</f>
        <v>7.8799999999999999</v>
      </c>
      <c r="S159" s="221">
        <v>0</v>
      </c>
      <c r="T159" s="222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3" t="s">
        <v>234</v>
      </c>
      <c r="AT159" s="223" t="s">
        <v>244</v>
      </c>
      <c r="AU159" s="223" t="s">
        <v>78</v>
      </c>
      <c r="AY159" s="18" t="s">
        <v>187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8" t="s">
        <v>78</v>
      </c>
      <c r="BK159" s="224">
        <f>ROUND(I159*H159,2)</f>
        <v>0</v>
      </c>
      <c r="BL159" s="18" t="s">
        <v>112</v>
      </c>
      <c r="BM159" s="223" t="s">
        <v>304</v>
      </c>
    </row>
    <row r="160" s="13" customFormat="1">
      <c r="A160" s="13"/>
      <c r="B160" s="230"/>
      <c r="C160" s="231"/>
      <c r="D160" s="232" t="s">
        <v>202</v>
      </c>
      <c r="E160" s="231"/>
      <c r="F160" s="234" t="s">
        <v>305</v>
      </c>
      <c r="G160" s="231"/>
      <c r="H160" s="235">
        <v>39.399999999999999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202</v>
      </c>
      <c r="AU160" s="241" t="s">
        <v>78</v>
      </c>
      <c r="AV160" s="13" t="s">
        <v>80</v>
      </c>
      <c r="AW160" s="13" t="s">
        <v>4</v>
      </c>
      <c r="AX160" s="13" t="s">
        <v>78</v>
      </c>
      <c r="AY160" s="241" t="s">
        <v>187</v>
      </c>
    </row>
    <row r="161" s="2" customFormat="1" ht="16.5" customHeight="1">
      <c r="A161" s="39"/>
      <c r="B161" s="40"/>
      <c r="C161" s="212" t="s">
        <v>306</v>
      </c>
      <c r="D161" s="212" t="s">
        <v>188</v>
      </c>
      <c r="E161" s="213" t="s">
        <v>307</v>
      </c>
      <c r="F161" s="214" t="s">
        <v>308</v>
      </c>
      <c r="G161" s="215" t="s">
        <v>191</v>
      </c>
      <c r="H161" s="216">
        <v>7666</v>
      </c>
      <c r="I161" s="217"/>
      <c r="J161" s="218">
        <f>ROUND(I161*H161,2)</f>
        <v>0</v>
      </c>
      <c r="K161" s="214" t="s">
        <v>192</v>
      </c>
      <c r="L161" s="45"/>
      <c r="M161" s="219" t="s">
        <v>19</v>
      </c>
      <c r="N161" s="220" t="s">
        <v>42</v>
      </c>
      <c r="O161" s="85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3" t="s">
        <v>78</v>
      </c>
      <c r="AT161" s="223" t="s">
        <v>188</v>
      </c>
      <c r="AU161" s="223" t="s">
        <v>78</v>
      </c>
      <c r="AY161" s="18" t="s">
        <v>187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8" t="s">
        <v>78</v>
      </c>
      <c r="BK161" s="224">
        <f>ROUND(I161*H161,2)</f>
        <v>0</v>
      </c>
      <c r="BL161" s="18" t="s">
        <v>78</v>
      </c>
      <c r="BM161" s="223" t="s">
        <v>309</v>
      </c>
    </row>
    <row r="162" s="2" customFormat="1">
      <c r="A162" s="39"/>
      <c r="B162" s="40"/>
      <c r="C162" s="41"/>
      <c r="D162" s="225" t="s">
        <v>195</v>
      </c>
      <c r="E162" s="41"/>
      <c r="F162" s="226" t="s">
        <v>310</v>
      </c>
      <c r="G162" s="41"/>
      <c r="H162" s="41"/>
      <c r="I162" s="227"/>
      <c r="J162" s="41"/>
      <c r="K162" s="41"/>
      <c r="L162" s="45"/>
      <c r="M162" s="228"/>
      <c r="N162" s="229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195</v>
      </c>
      <c r="AU162" s="18" t="s">
        <v>78</v>
      </c>
    </row>
    <row r="163" s="2" customFormat="1" ht="16.5" customHeight="1">
      <c r="A163" s="39"/>
      <c r="B163" s="40"/>
      <c r="C163" s="212" t="s">
        <v>7</v>
      </c>
      <c r="D163" s="212" t="s">
        <v>188</v>
      </c>
      <c r="E163" s="213" t="s">
        <v>311</v>
      </c>
      <c r="F163" s="214" t="s">
        <v>312</v>
      </c>
      <c r="G163" s="215" t="s">
        <v>303</v>
      </c>
      <c r="H163" s="216">
        <v>10.960000000000001</v>
      </c>
      <c r="I163" s="217"/>
      <c r="J163" s="218">
        <f>ROUND(I163*H163,2)</f>
        <v>0</v>
      </c>
      <c r="K163" s="214" t="s">
        <v>192</v>
      </c>
      <c r="L163" s="45"/>
      <c r="M163" s="219" t="s">
        <v>19</v>
      </c>
      <c r="N163" s="220" t="s">
        <v>42</v>
      </c>
      <c r="O163" s="85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3" t="s">
        <v>112</v>
      </c>
      <c r="AT163" s="223" t="s">
        <v>188</v>
      </c>
      <c r="AU163" s="223" t="s">
        <v>78</v>
      </c>
      <c r="AY163" s="18" t="s">
        <v>187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8" t="s">
        <v>78</v>
      </c>
      <c r="BK163" s="224">
        <f>ROUND(I163*H163,2)</f>
        <v>0</v>
      </c>
      <c r="BL163" s="18" t="s">
        <v>112</v>
      </c>
      <c r="BM163" s="223" t="s">
        <v>313</v>
      </c>
    </row>
    <row r="164" s="2" customFormat="1">
      <c r="A164" s="39"/>
      <c r="B164" s="40"/>
      <c r="C164" s="41"/>
      <c r="D164" s="225" t="s">
        <v>195</v>
      </c>
      <c r="E164" s="41"/>
      <c r="F164" s="226" t="s">
        <v>314</v>
      </c>
      <c r="G164" s="41"/>
      <c r="H164" s="41"/>
      <c r="I164" s="227"/>
      <c r="J164" s="41"/>
      <c r="K164" s="41"/>
      <c r="L164" s="45"/>
      <c r="M164" s="228"/>
      <c r="N164" s="229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195</v>
      </c>
      <c r="AU164" s="18" t="s">
        <v>78</v>
      </c>
    </row>
    <row r="165" s="2" customFormat="1">
      <c r="A165" s="39"/>
      <c r="B165" s="40"/>
      <c r="C165" s="41"/>
      <c r="D165" s="232" t="s">
        <v>315</v>
      </c>
      <c r="E165" s="41"/>
      <c r="F165" s="274" t="s">
        <v>316</v>
      </c>
      <c r="G165" s="41"/>
      <c r="H165" s="41"/>
      <c r="I165" s="227"/>
      <c r="J165" s="41"/>
      <c r="K165" s="41"/>
      <c r="L165" s="45"/>
      <c r="M165" s="228"/>
      <c r="N165" s="229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315</v>
      </c>
      <c r="AU165" s="18" t="s">
        <v>78</v>
      </c>
    </row>
    <row r="166" s="13" customFormat="1">
      <c r="A166" s="13"/>
      <c r="B166" s="230"/>
      <c r="C166" s="231"/>
      <c r="D166" s="232" t="s">
        <v>202</v>
      </c>
      <c r="E166" s="233" t="s">
        <v>19</v>
      </c>
      <c r="F166" s="234" t="s">
        <v>317</v>
      </c>
      <c r="G166" s="231"/>
      <c r="H166" s="235">
        <v>7.7999999999999998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202</v>
      </c>
      <c r="AU166" s="241" t="s">
        <v>78</v>
      </c>
      <c r="AV166" s="13" t="s">
        <v>80</v>
      </c>
      <c r="AW166" s="13" t="s">
        <v>32</v>
      </c>
      <c r="AX166" s="13" t="s">
        <v>71</v>
      </c>
      <c r="AY166" s="241" t="s">
        <v>187</v>
      </c>
    </row>
    <row r="167" s="14" customFormat="1">
      <c r="A167" s="14"/>
      <c r="B167" s="242"/>
      <c r="C167" s="243"/>
      <c r="D167" s="232" t="s">
        <v>202</v>
      </c>
      <c r="E167" s="244" t="s">
        <v>19</v>
      </c>
      <c r="F167" s="245" t="s">
        <v>318</v>
      </c>
      <c r="G167" s="243"/>
      <c r="H167" s="246">
        <v>7.7999999999999998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202</v>
      </c>
      <c r="AU167" s="252" t="s">
        <v>78</v>
      </c>
      <c r="AV167" s="14" t="s">
        <v>91</v>
      </c>
      <c r="AW167" s="14" t="s">
        <v>32</v>
      </c>
      <c r="AX167" s="14" t="s">
        <v>71</v>
      </c>
      <c r="AY167" s="252" t="s">
        <v>187</v>
      </c>
    </row>
    <row r="168" s="13" customFormat="1">
      <c r="A168" s="13"/>
      <c r="B168" s="230"/>
      <c r="C168" s="231"/>
      <c r="D168" s="232" t="s">
        <v>202</v>
      </c>
      <c r="E168" s="233" t="s">
        <v>19</v>
      </c>
      <c r="F168" s="234" t="s">
        <v>319</v>
      </c>
      <c r="G168" s="231"/>
      <c r="H168" s="235">
        <v>3.1600000000000001</v>
      </c>
      <c r="I168" s="236"/>
      <c r="J168" s="231"/>
      <c r="K168" s="231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202</v>
      </c>
      <c r="AU168" s="241" t="s">
        <v>78</v>
      </c>
      <c r="AV168" s="13" t="s">
        <v>80</v>
      </c>
      <c r="AW168" s="13" t="s">
        <v>32</v>
      </c>
      <c r="AX168" s="13" t="s">
        <v>71</v>
      </c>
      <c r="AY168" s="241" t="s">
        <v>187</v>
      </c>
    </row>
    <row r="169" s="14" customFormat="1">
      <c r="A169" s="14"/>
      <c r="B169" s="242"/>
      <c r="C169" s="243"/>
      <c r="D169" s="232" t="s">
        <v>202</v>
      </c>
      <c r="E169" s="244" t="s">
        <v>19</v>
      </c>
      <c r="F169" s="245" t="s">
        <v>320</v>
      </c>
      <c r="G169" s="243"/>
      <c r="H169" s="246">
        <v>3.1600000000000001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202</v>
      </c>
      <c r="AU169" s="252" t="s">
        <v>78</v>
      </c>
      <c r="AV169" s="14" t="s">
        <v>91</v>
      </c>
      <c r="AW169" s="14" t="s">
        <v>32</v>
      </c>
      <c r="AX169" s="14" t="s">
        <v>71</v>
      </c>
      <c r="AY169" s="252" t="s">
        <v>187</v>
      </c>
    </row>
    <row r="170" s="15" customFormat="1">
      <c r="A170" s="15"/>
      <c r="B170" s="253"/>
      <c r="C170" s="254"/>
      <c r="D170" s="232" t="s">
        <v>202</v>
      </c>
      <c r="E170" s="255" t="s">
        <v>19</v>
      </c>
      <c r="F170" s="256" t="s">
        <v>205</v>
      </c>
      <c r="G170" s="254"/>
      <c r="H170" s="257">
        <v>10.960000000000001</v>
      </c>
      <c r="I170" s="258"/>
      <c r="J170" s="254"/>
      <c r="K170" s="254"/>
      <c r="L170" s="259"/>
      <c r="M170" s="260"/>
      <c r="N170" s="261"/>
      <c r="O170" s="261"/>
      <c r="P170" s="261"/>
      <c r="Q170" s="261"/>
      <c r="R170" s="261"/>
      <c r="S170" s="261"/>
      <c r="T170" s="262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3" t="s">
        <v>202</v>
      </c>
      <c r="AU170" s="263" t="s">
        <v>78</v>
      </c>
      <c r="AV170" s="15" t="s">
        <v>112</v>
      </c>
      <c r="AW170" s="15" t="s">
        <v>32</v>
      </c>
      <c r="AX170" s="15" t="s">
        <v>78</v>
      </c>
      <c r="AY170" s="263" t="s">
        <v>187</v>
      </c>
    </row>
    <row r="171" s="2" customFormat="1" ht="16.5" customHeight="1">
      <c r="A171" s="39"/>
      <c r="B171" s="40"/>
      <c r="C171" s="212" t="s">
        <v>321</v>
      </c>
      <c r="D171" s="212" t="s">
        <v>188</v>
      </c>
      <c r="E171" s="213" t="s">
        <v>322</v>
      </c>
      <c r="F171" s="214" t="s">
        <v>323</v>
      </c>
      <c r="G171" s="215" t="s">
        <v>303</v>
      </c>
      <c r="H171" s="216">
        <v>10.960000000000001</v>
      </c>
      <c r="I171" s="217"/>
      <c r="J171" s="218">
        <f>ROUND(I171*H171,2)</f>
        <v>0</v>
      </c>
      <c r="K171" s="214" t="s">
        <v>192</v>
      </c>
      <c r="L171" s="45"/>
      <c r="M171" s="219" t="s">
        <v>19</v>
      </c>
      <c r="N171" s="220" t="s">
        <v>42</v>
      </c>
      <c r="O171" s="85"/>
      <c r="P171" s="221">
        <f>O171*H171</f>
        <v>0</v>
      </c>
      <c r="Q171" s="221">
        <v>0</v>
      </c>
      <c r="R171" s="221">
        <f>Q171*H171</f>
        <v>0</v>
      </c>
      <c r="S171" s="221">
        <v>0</v>
      </c>
      <c r="T171" s="222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3" t="s">
        <v>112</v>
      </c>
      <c r="AT171" s="223" t="s">
        <v>188</v>
      </c>
      <c r="AU171" s="223" t="s">
        <v>78</v>
      </c>
      <c r="AY171" s="18" t="s">
        <v>187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8" t="s">
        <v>78</v>
      </c>
      <c r="BK171" s="224">
        <f>ROUND(I171*H171,2)</f>
        <v>0</v>
      </c>
      <c r="BL171" s="18" t="s">
        <v>112</v>
      </c>
      <c r="BM171" s="223" t="s">
        <v>324</v>
      </c>
    </row>
    <row r="172" s="2" customFormat="1">
      <c r="A172" s="39"/>
      <c r="B172" s="40"/>
      <c r="C172" s="41"/>
      <c r="D172" s="225" t="s">
        <v>195</v>
      </c>
      <c r="E172" s="41"/>
      <c r="F172" s="226" t="s">
        <v>325</v>
      </c>
      <c r="G172" s="41"/>
      <c r="H172" s="41"/>
      <c r="I172" s="227"/>
      <c r="J172" s="41"/>
      <c r="K172" s="41"/>
      <c r="L172" s="45"/>
      <c r="M172" s="228"/>
      <c r="N172" s="229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195</v>
      </c>
      <c r="AU172" s="18" t="s">
        <v>78</v>
      </c>
    </row>
    <row r="173" s="13" customFormat="1">
      <c r="A173" s="13"/>
      <c r="B173" s="230"/>
      <c r="C173" s="231"/>
      <c r="D173" s="232" t="s">
        <v>202</v>
      </c>
      <c r="E173" s="233" t="s">
        <v>19</v>
      </c>
      <c r="F173" s="234" t="s">
        <v>326</v>
      </c>
      <c r="G173" s="231"/>
      <c r="H173" s="235">
        <v>10.960000000000001</v>
      </c>
      <c r="I173" s="236"/>
      <c r="J173" s="231"/>
      <c r="K173" s="231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202</v>
      </c>
      <c r="AU173" s="241" t="s">
        <v>78</v>
      </c>
      <c r="AV173" s="13" t="s">
        <v>80</v>
      </c>
      <c r="AW173" s="13" t="s">
        <v>32</v>
      </c>
      <c r="AX173" s="13" t="s">
        <v>71</v>
      </c>
      <c r="AY173" s="241" t="s">
        <v>187</v>
      </c>
    </row>
    <row r="174" s="15" customFormat="1">
      <c r="A174" s="15"/>
      <c r="B174" s="253"/>
      <c r="C174" s="254"/>
      <c r="D174" s="232" t="s">
        <v>202</v>
      </c>
      <c r="E174" s="255" t="s">
        <v>19</v>
      </c>
      <c r="F174" s="256" t="s">
        <v>205</v>
      </c>
      <c r="G174" s="254"/>
      <c r="H174" s="257">
        <v>10.960000000000001</v>
      </c>
      <c r="I174" s="258"/>
      <c r="J174" s="254"/>
      <c r="K174" s="254"/>
      <c r="L174" s="259"/>
      <c r="M174" s="260"/>
      <c r="N174" s="261"/>
      <c r="O174" s="261"/>
      <c r="P174" s="261"/>
      <c r="Q174" s="261"/>
      <c r="R174" s="261"/>
      <c r="S174" s="261"/>
      <c r="T174" s="262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3" t="s">
        <v>202</v>
      </c>
      <c r="AU174" s="263" t="s">
        <v>78</v>
      </c>
      <c r="AV174" s="15" t="s">
        <v>112</v>
      </c>
      <c r="AW174" s="15" t="s">
        <v>32</v>
      </c>
      <c r="AX174" s="15" t="s">
        <v>78</v>
      </c>
      <c r="AY174" s="263" t="s">
        <v>187</v>
      </c>
    </row>
    <row r="175" s="2" customFormat="1" ht="16.5" customHeight="1">
      <c r="A175" s="39"/>
      <c r="B175" s="40"/>
      <c r="C175" s="212" t="s">
        <v>327</v>
      </c>
      <c r="D175" s="212" t="s">
        <v>188</v>
      </c>
      <c r="E175" s="213" t="s">
        <v>328</v>
      </c>
      <c r="F175" s="214" t="s">
        <v>329</v>
      </c>
      <c r="G175" s="215" t="s">
        <v>330</v>
      </c>
      <c r="H175" s="216">
        <v>468</v>
      </c>
      <c r="I175" s="217"/>
      <c r="J175" s="218">
        <f>ROUND(I175*H175,2)</f>
        <v>0</v>
      </c>
      <c r="K175" s="214" t="s">
        <v>19</v>
      </c>
      <c r="L175" s="45"/>
      <c r="M175" s="219" t="s">
        <v>19</v>
      </c>
      <c r="N175" s="220" t="s">
        <v>42</v>
      </c>
      <c r="O175" s="85"/>
      <c r="P175" s="221">
        <f>O175*H175</f>
        <v>0</v>
      </c>
      <c r="Q175" s="221">
        <v>0.002</v>
      </c>
      <c r="R175" s="221">
        <f>Q175*H175</f>
        <v>0.93600000000000005</v>
      </c>
      <c r="S175" s="221">
        <v>0</v>
      </c>
      <c r="T175" s="222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3" t="s">
        <v>112</v>
      </c>
      <c r="AT175" s="223" t="s">
        <v>188</v>
      </c>
      <c r="AU175" s="223" t="s">
        <v>78</v>
      </c>
      <c r="AY175" s="18" t="s">
        <v>187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8" t="s">
        <v>78</v>
      </c>
      <c r="BK175" s="224">
        <f>ROUND(I175*H175,2)</f>
        <v>0</v>
      </c>
      <c r="BL175" s="18" t="s">
        <v>112</v>
      </c>
      <c r="BM175" s="223" t="s">
        <v>331</v>
      </c>
    </row>
    <row r="176" s="13" customFormat="1">
      <c r="A176" s="13"/>
      <c r="B176" s="230"/>
      <c r="C176" s="231"/>
      <c r="D176" s="232" t="s">
        <v>202</v>
      </c>
      <c r="E176" s="233" t="s">
        <v>19</v>
      </c>
      <c r="F176" s="234" t="s">
        <v>332</v>
      </c>
      <c r="G176" s="231"/>
      <c r="H176" s="235">
        <v>468</v>
      </c>
      <c r="I176" s="236"/>
      <c r="J176" s="231"/>
      <c r="K176" s="231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202</v>
      </c>
      <c r="AU176" s="241" t="s">
        <v>78</v>
      </c>
      <c r="AV176" s="13" t="s">
        <v>80</v>
      </c>
      <c r="AW176" s="13" t="s">
        <v>32</v>
      </c>
      <c r="AX176" s="13" t="s">
        <v>71</v>
      </c>
      <c r="AY176" s="241" t="s">
        <v>187</v>
      </c>
    </row>
    <row r="177" s="14" customFormat="1">
      <c r="A177" s="14"/>
      <c r="B177" s="242"/>
      <c r="C177" s="243"/>
      <c r="D177" s="232" t="s">
        <v>202</v>
      </c>
      <c r="E177" s="244" t="s">
        <v>19</v>
      </c>
      <c r="F177" s="245" t="s">
        <v>333</v>
      </c>
      <c r="G177" s="243"/>
      <c r="H177" s="246">
        <v>468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202</v>
      </c>
      <c r="AU177" s="252" t="s">
        <v>78</v>
      </c>
      <c r="AV177" s="14" t="s">
        <v>91</v>
      </c>
      <c r="AW177" s="14" t="s">
        <v>32</v>
      </c>
      <c r="AX177" s="14" t="s">
        <v>71</v>
      </c>
      <c r="AY177" s="252" t="s">
        <v>187</v>
      </c>
    </row>
    <row r="178" s="15" customFormat="1">
      <c r="A178" s="15"/>
      <c r="B178" s="253"/>
      <c r="C178" s="254"/>
      <c r="D178" s="232" t="s">
        <v>202</v>
      </c>
      <c r="E178" s="255" t="s">
        <v>19</v>
      </c>
      <c r="F178" s="256" t="s">
        <v>205</v>
      </c>
      <c r="G178" s="254"/>
      <c r="H178" s="257">
        <v>468</v>
      </c>
      <c r="I178" s="258"/>
      <c r="J178" s="254"/>
      <c r="K178" s="254"/>
      <c r="L178" s="259"/>
      <c r="M178" s="260"/>
      <c r="N178" s="261"/>
      <c r="O178" s="261"/>
      <c r="P178" s="261"/>
      <c r="Q178" s="261"/>
      <c r="R178" s="261"/>
      <c r="S178" s="261"/>
      <c r="T178" s="262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3" t="s">
        <v>202</v>
      </c>
      <c r="AU178" s="263" t="s">
        <v>78</v>
      </c>
      <c r="AV178" s="15" t="s">
        <v>112</v>
      </c>
      <c r="AW178" s="15" t="s">
        <v>32</v>
      </c>
      <c r="AX178" s="15" t="s">
        <v>78</v>
      </c>
      <c r="AY178" s="263" t="s">
        <v>187</v>
      </c>
    </row>
    <row r="179" s="2" customFormat="1" ht="16.5" customHeight="1">
      <c r="A179" s="39"/>
      <c r="B179" s="40"/>
      <c r="C179" s="212" t="s">
        <v>334</v>
      </c>
      <c r="D179" s="212" t="s">
        <v>188</v>
      </c>
      <c r="E179" s="213" t="s">
        <v>335</v>
      </c>
      <c r="F179" s="214" t="s">
        <v>336</v>
      </c>
      <c r="G179" s="215" t="s">
        <v>330</v>
      </c>
      <c r="H179" s="216">
        <v>234</v>
      </c>
      <c r="I179" s="217"/>
      <c r="J179" s="218">
        <f>ROUND(I179*H179,2)</f>
        <v>0</v>
      </c>
      <c r="K179" s="214" t="s">
        <v>19</v>
      </c>
      <c r="L179" s="45"/>
      <c r="M179" s="219" t="s">
        <v>19</v>
      </c>
      <c r="N179" s="220" t="s">
        <v>42</v>
      </c>
      <c r="O179" s="85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3" t="s">
        <v>112</v>
      </c>
      <c r="AT179" s="223" t="s">
        <v>188</v>
      </c>
      <c r="AU179" s="223" t="s">
        <v>78</v>
      </c>
      <c r="AY179" s="18" t="s">
        <v>187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8" t="s">
        <v>78</v>
      </c>
      <c r="BK179" s="224">
        <f>ROUND(I179*H179,2)</f>
        <v>0</v>
      </c>
      <c r="BL179" s="18" t="s">
        <v>112</v>
      </c>
      <c r="BM179" s="223" t="s">
        <v>337</v>
      </c>
    </row>
    <row r="180" s="13" customFormat="1">
      <c r="A180" s="13"/>
      <c r="B180" s="230"/>
      <c r="C180" s="231"/>
      <c r="D180" s="232" t="s">
        <v>202</v>
      </c>
      <c r="E180" s="233" t="s">
        <v>19</v>
      </c>
      <c r="F180" s="234" t="s">
        <v>338</v>
      </c>
      <c r="G180" s="231"/>
      <c r="H180" s="235">
        <v>234</v>
      </c>
      <c r="I180" s="236"/>
      <c r="J180" s="231"/>
      <c r="K180" s="231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202</v>
      </c>
      <c r="AU180" s="241" t="s">
        <v>78</v>
      </c>
      <c r="AV180" s="13" t="s">
        <v>80</v>
      </c>
      <c r="AW180" s="13" t="s">
        <v>32</v>
      </c>
      <c r="AX180" s="13" t="s">
        <v>71</v>
      </c>
      <c r="AY180" s="241" t="s">
        <v>187</v>
      </c>
    </row>
    <row r="181" s="14" customFormat="1">
      <c r="A181" s="14"/>
      <c r="B181" s="242"/>
      <c r="C181" s="243"/>
      <c r="D181" s="232" t="s">
        <v>202</v>
      </c>
      <c r="E181" s="244" t="s">
        <v>19</v>
      </c>
      <c r="F181" s="245" t="s">
        <v>339</v>
      </c>
      <c r="G181" s="243"/>
      <c r="H181" s="246">
        <v>234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202</v>
      </c>
      <c r="AU181" s="252" t="s">
        <v>78</v>
      </c>
      <c r="AV181" s="14" t="s">
        <v>91</v>
      </c>
      <c r="AW181" s="14" t="s">
        <v>32</v>
      </c>
      <c r="AX181" s="14" t="s">
        <v>71</v>
      </c>
      <c r="AY181" s="252" t="s">
        <v>187</v>
      </c>
    </row>
    <row r="182" s="15" customFormat="1">
      <c r="A182" s="15"/>
      <c r="B182" s="253"/>
      <c r="C182" s="254"/>
      <c r="D182" s="232" t="s">
        <v>202</v>
      </c>
      <c r="E182" s="255" t="s">
        <v>19</v>
      </c>
      <c r="F182" s="256" t="s">
        <v>205</v>
      </c>
      <c r="G182" s="254"/>
      <c r="H182" s="257">
        <v>234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3" t="s">
        <v>202</v>
      </c>
      <c r="AU182" s="263" t="s">
        <v>78</v>
      </c>
      <c r="AV182" s="15" t="s">
        <v>112</v>
      </c>
      <c r="AW182" s="15" t="s">
        <v>32</v>
      </c>
      <c r="AX182" s="15" t="s">
        <v>78</v>
      </c>
      <c r="AY182" s="263" t="s">
        <v>187</v>
      </c>
    </row>
    <row r="183" s="2" customFormat="1" ht="16.5" customHeight="1">
      <c r="A183" s="39"/>
      <c r="B183" s="40"/>
      <c r="C183" s="212" t="s">
        <v>340</v>
      </c>
      <c r="D183" s="212" t="s">
        <v>188</v>
      </c>
      <c r="E183" s="213" t="s">
        <v>341</v>
      </c>
      <c r="F183" s="214" t="s">
        <v>342</v>
      </c>
      <c r="G183" s="215" t="s">
        <v>330</v>
      </c>
      <c r="H183" s="216">
        <v>234</v>
      </c>
      <c r="I183" s="217"/>
      <c r="J183" s="218">
        <f>ROUND(I183*H183,2)</f>
        <v>0</v>
      </c>
      <c r="K183" s="214" t="s">
        <v>19</v>
      </c>
      <c r="L183" s="45"/>
      <c r="M183" s="219" t="s">
        <v>19</v>
      </c>
      <c r="N183" s="220" t="s">
        <v>42</v>
      </c>
      <c r="O183" s="85"/>
      <c r="P183" s="221">
        <f>O183*H183</f>
        <v>0</v>
      </c>
      <c r="Q183" s="221">
        <v>0.01</v>
      </c>
      <c r="R183" s="221">
        <f>Q183*H183</f>
        <v>2.3399999999999999</v>
      </c>
      <c r="S183" s="221">
        <v>0.014999999999999999</v>
      </c>
      <c r="T183" s="222">
        <f>S183*H183</f>
        <v>3.5099999999999998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3" t="s">
        <v>112</v>
      </c>
      <c r="AT183" s="223" t="s">
        <v>188</v>
      </c>
      <c r="AU183" s="223" t="s">
        <v>78</v>
      </c>
      <c r="AY183" s="18" t="s">
        <v>187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8" t="s">
        <v>78</v>
      </c>
      <c r="BK183" s="224">
        <f>ROUND(I183*H183,2)</f>
        <v>0</v>
      </c>
      <c r="BL183" s="18" t="s">
        <v>112</v>
      </c>
      <c r="BM183" s="223" t="s">
        <v>343</v>
      </c>
    </row>
    <row r="184" s="2" customFormat="1">
      <c r="A184" s="39"/>
      <c r="B184" s="40"/>
      <c r="C184" s="41"/>
      <c r="D184" s="232" t="s">
        <v>315</v>
      </c>
      <c r="E184" s="41"/>
      <c r="F184" s="274" t="s">
        <v>344</v>
      </c>
      <c r="G184" s="41"/>
      <c r="H184" s="41"/>
      <c r="I184" s="227"/>
      <c r="J184" s="41"/>
      <c r="K184" s="41"/>
      <c r="L184" s="45"/>
      <c r="M184" s="228"/>
      <c r="N184" s="229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315</v>
      </c>
      <c r="AU184" s="18" t="s">
        <v>78</v>
      </c>
    </row>
    <row r="185" s="13" customFormat="1">
      <c r="A185" s="13"/>
      <c r="B185" s="230"/>
      <c r="C185" s="231"/>
      <c r="D185" s="232" t="s">
        <v>202</v>
      </c>
      <c r="E185" s="233" t="s">
        <v>19</v>
      </c>
      <c r="F185" s="234" t="s">
        <v>338</v>
      </c>
      <c r="G185" s="231"/>
      <c r="H185" s="235">
        <v>234</v>
      </c>
      <c r="I185" s="236"/>
      <c r="J185" s="231"/>
      <c r="K185" s="231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202</v>
      </c>
      <c r="AU185" s="241" t="s">
        <v>78</v>
      </c>
      <c r="AV185" s="13" t="s">
        <v>80</v>
      </c>
      <c r="AW185" s="13" t="s">
        <v>32</v>
      </c>
      <c r="AX185" s="13" t="s">
        <v>71</v>
      </c>
      <c r="AY185" s="241" t="s">
        <v>187</v>
      </c>
    </row>
    <row r="186" s="14" customFormat="1">
      <c r="A186" s="14"/>
      <c r="B186" s="242"/>
      <c r="C186" s="243"/>
      <c r="D186" s="232" t="s">
        <v>202</v>
      </c>
      <c r="E186" s="244" t="s">
        <v>19</v>
      </c>
      <c r="F186" s="245" t="s">
        <v>333</v>
      </c>
      <c r="G186" s="243"/>
      <c r="H186" s="246">
        <v>234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202</v>
      </c>
      <c r="AU186" s="252" t="s">
        <v>78</v>
      </c>
      <c r="AV186" s="14" t="s">
        <v>91</v>
      </c>
      <c r="AW186" s="14" t="s">
        <v>32</v>
      </c>
      <c r="AX186" s="14" t="s">
        <v>71</v>
      </c>
      <c r="AY186" s="252" t="s">
        <v>187</v>
      </c>
    </row>
    <row r="187" s="15" customFormat="1">
      <c r="A187" s="15"/>
      <c r="B187" s="253"/>
      <c r="C187" s="254"/>
      <c r="D187" s="232" t="s">
        <v>202</v>
      </c>
      <c r="E187" s="255" t="s">
        <v>19</v>
      </c>
      <c r="F187" s="256" t="s">
        <v>205</v>
      </c>
      <c r="G187" s="254"/>
      <c r="H187" s="257">
        <v>234</v>
      </c>
      <c r="I187" s="258"/>
      <c r="J187" s="254"/>
      <c r="K187" s="254"/>
      <c r="L187" s="259"/>
      <c r="M187" s="260"/>
      <c r="N187" s="261"/>
      <c r="O187" s="261"/>
      <c r="P187" s="261"/>
      <c r="Q187" s="261"/>
      <c r="R187" s="261"/>
      <c r="S187" s="261"/>
      <c r="T187" s="262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3" t="s">
        <v>202</v>
      </c>
      <c r="AU187" s="263" t="s">
        <v>78</v>
      </c>
      <c r="AV187" s="15" t="s">
        <v>112</v>
      </c>
      <c r="AW187" s="15" t="s">
        <v>32</v>
      </c>
      <c r="AX187" s="15" t="s">
        <v>78</v>
      </c>
      <c r="AY187" s="263" t="s">
        <v>187</v>
      </c>
    </row>
    <row r="188" s="2" customFormat="1" ht="16.5" customHeight="1">
      <c r="A188" s="39"/>
      <c r="B188" s="40"/>
      <c r="C188" s="212" t="s">
        <v>345</v>
      </c>
      <c r="D188" s="212" t="s">
        <v>188</v>
      </c>
      <c r="E188" s="213" t="s">
        <v>346</v>
      </c>
      <c r="F188" s="214" t="s">
        <v>347</v>
      </c>
      <c r="G188" s="215" t="s">
        <v>330</v>
      </c>
      <c r="H188" s="216">
        <v>394</v>
      </c>
      <c r="I188" s="217"/>
      <c r="J188" s="218">
        <f>ROUND(I188*H188,2)</f>
        <v>0</v>
      </c>
      <c r="K188" s="214" t="s">
        <v>19</v>
      </c>
      <c r="L188" s="45"/>
      <c r="M188" s="219" t="s">
        <v>19</v>
      </c>
      <c r="N188" s="220" t="s">
        <v>42</v>
      </c>
      <c r="O188" s="85"/>
      <c r="P188" s="221">
        <f>O188*H188</f>
        <v>0</v>
      </c>
      <c r="Q188" s="221">
        <v>0</v>
      </c>
      <c r="R188" s="221">
        <f>Q188*H188</f>
        <v>0</v>
      </c>
      <c r="S188" s="221">
        <v>0</v>
      </c>
      <c r="T188" s="222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3" t="s">
        <v>112</v>
      </c>
      <c r="AT188" s="223" t="s">
        <v>188</v>
      </c>
      <c r="AU188" s="223" t="s">
        <v>78</v>
      </c>
      <c r="AY188" s="18" t="s">
        <v>187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8" t="s">
        <v>78</v>
      </c>
      <c r="BK188" s="224">
        <f>ROUND(I188*H188,2)</f>
        <v>0</v>
      </c>
      <c r="BL188" s="18" t="s">
        <v>112</v>
      </c>
      <c r="BM188" s="223" t="s">
        <v>348</v>
      </c>
    </row>
    <row r="189" s="13" customFormat="1">
      <c r="A189" s="13"/>
      <c r="B189" s="230"/>
      <c r="C189" s="231"/>
      <c r="D189" s="232" t="s">
        <v>202</v>
      </c>
      <c r="E189" s="233" t="s">
        <v>19</v>
      </c>
      <c r="F189" s="234" t="s">
        <v>349</v>
      </c>
      <c r="G189" s="231"/>
      <c r="H189" s="235">
        <v>394</v>
      </c>
      <c r="I189" s="236"/>
      <c r="J189" s="231"/>
      <c r="K189" s="231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202</v>
      </c>
      <c r="AU189" s="241" t="s">
        <v>78</v>
      </c>
      <c r="AV189" s="13" t="s">
        <v>80</v>
      </c>
      <c r="AW189" s="13" t="s">
        <v>32</v>
      </c>
      <c r="AX189" s="13" t="s">
        <v>71</v>
      </c>
      <c r="AY189" s="241" t="s">
        <v>187</v>
      </c>
    </row>
    <row r="190" s="14" customFormat="1">
      <c r="A190" s="14"/>
      <c r="B190" s="242"/>
      <c r="C190" s="243"/>
      <c r="D190" s="232" t="s">
        <v>202</v>
      </c>
      <c r="E190" s="244" t="s">
        <v>19</v>
      </c>
      <c r="F190" s="245" t="s">
        <v>350</v>
      </c>
      <c r="G190" s="243"/>
      <c r="H190" s="246">
        <v>394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2" t="s">
        <v>202</v>
      </c>
      <c r="AU190" s="252" t="s">
        <v>78</v>
      </c>
      <c r="AV190" s="14" t="s">
        <v>91</v>
      </c>
      <c r="AW190" s="14" t="s">
        <v>32</v>
      </c>
      <c r="AX190" s="14" t="s">
        <v>71</v>
      </c>
      <c r="AY190" s="252" t="s">
        <v>187</v>
      </c>
    </row>
    <row r="191" s="15" customFormat="1">
      <c r="A191" s="15"/>
      <c r="B191" s="253"/>
      <c r="C191" s="254"/>
      <c r="D191" s="232" t="s">
        <v>202</v>
      </c>
      <c r="E191" s="255" t="s">
        <v>19</v>
      </c>
      <c r="F191" s="256" t="s">
        <v>205</v>
      </c>
      <c r="G191" s="254"/>
      <c r="H191" s="257">
        <v>394</v>
      </c>
      <c r="I191" s="258"/>
      <c r="J191" s="254"/>
      <c r="K191" s="254"/>
      <c r="L191" s="259"/>
      <c r="M191" s="260"/>
      <c r="N191" s="261"/>
      <c r="O191" s="261"/>
      <c r="P191" s="261"/>
      <c r="Q191" s="261"/>
      <c r="R191" s="261"/>
      <c r="S191" s="261"/>
      <c r="T191" s="262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3" t="s">
        <v>202</v>
      </c>
      <c r="AU191" s="263" t="s">
        <v>78</v>
      </c>
      <c r="AV191" s="15" t="s">
        <v>112</v>
      </c>
      <c r="AW191" s="15" t="s">
        <v>32</v>
      </c>
      <c r="AX191" s="15" t="s">
        <v>78</v>
      </c>
      <c r="AY191" s="263" t="s">
        <v>187</v>
      </c>
    </row>
    <row r="192" s="2" customFormat="1" ht="16.5" customHeight="1">
      <c r="A192" s="39"/>
      <c r="B192" s="40"/>
      <c r="C192" s="264" t="s">
        <v>351</v>
      </c>
      <c r="D192" s="264" t="s">
        <v>244</v>
      </c>
      <c r="E192" s="265" t="s">
        <v>352</v>
      </c>
      <c r="F192" s="266" t="s">
        <v>353</v>
      </c>
      <c r="G192" s="267" t="s">
        <v>247</v>
      </c>
      <c r="H192" s="268">
        <v>55.579999999999998</v>
      </c>
      <c r="I192" s="269"/>
      <c r="J192" s="270">
        <f>ROUND(I192*H192,2)</f>
        <v>0</v>
      </c>
      <c r="K192" s="266" t="s">
        <v>19</v>
      </c>
      <c r="L192" s="271"/>
      <c r="M192" s="272" t="s">
        <v>19</v>
      </c>
      <c r="N192" s="273" t="s">
        <v>42</v>
      </c>
      <c r="O192" s="85"/>
      <c r="P192" s="221">
        <f>O192*H192</f>
        <v>0</v>
      </c>
      <c r="Q192" s="221">
        <v>0.001</v>
      </c>
      <c r="R192" s="221">
        <f>Q192*H192</f>
        <v>0.055579999999999997</v>
      </c>
      <c r="S192" s="221">
        <v>0</v>
      </c>
      <c r="T192" s="222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3" t="s">
        <v>234</v>
      </c>
      <c r="AT192" s="223" t="s">
        <v>244</v>
      </c>
      <c r="AU192" s="223" t="s">
        <v>78</v>
      </c>
      <c r="AY192" s="18" t="s">
        <v>187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8" t="s">
        <v>78</v>
      </c>
      <c r="BK192" s="224">
        <f>ROUND(I192*H192,2)</f>
        <v>0</v>
      </c>
      <c r="BL192" s="18" t="s">
        <v>112</v>
      </c>
      <c r="BM192" s="223" t="s">
        <v>354</v>
      </c>
    </row>
    <row r="193" s="13" customFormat="1">
      <c r="A193" s="13"/>
      <c r="B193" s="230"/>
      <c r="C193" s="231"/>
      <c r="D193" s="232" t="s">
        <v>202</v>
      </c>
      <c r="E193" s="233" t="s">
        <v>19</v>
      </c>
      <c r="F193" s="234" t="s">
        <v>355</v>
      </c>
      <c r="G193" s="231"/>
      <c r="H193" s="235">
        <v>39.780000000000001</v>
      </c>
      <c r="I193" s="236"/>
      <c r="J193" s="231"/>
      <c r="K193" s="231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202</v>
      </c>
      <c r="AU193" s="241" t="s">
        <v>78</v>
      </c>
      <c r="AV193" s="13" t="s">
        <v>80</v>
      </c>
      <c r="AW193" s="13" t="s">
        <v>32</v>
      </c>
      <c r="AX193" s="13" t="s">
        <v>71</v>
      </c>
      <c r="AY193" s="241" t="s">
        <v>187</v>
      </c>
    </row>
    <row r="194" s="14" customFormat="1">
      <c r="A194" s="14"/>
      <c r="B194" s="242"/>
      <c r="C194" s="243"/>
      <c r="D194" s="232" t="s">
        <v>202</v>
      </c>
      <c r="E194" s="244" t="s">
        <v>19</v>
      </c>
      <c r="F194" s="245" t="s">
        <v>356</v>
      </c>
      <c r="G194" s="243"/>
      <c r="H194" s="246">
        <v>39.780000000000001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202</v>
      </c>
      <c r="AU194" s="252" t="s">
        <v>78</v>
      </c>
      <c r="AV194" s="14" t="s">
        <v>91</v>
      </c>
      <c r="AW194" s="14" t="s">
        <v>32</v>
      </c>
      <c r="AX194" s="14" t="s">
        <v>71</v>
      </c>
      <c r="AY194" s="252" t="s">
        <v>187</v>
      </c>
    </row>
    <row r="195" s="13" customFormat="1">
      <c r="A195" s="13"/>
      <c r="B195" s="230"/>
      <c r="C195" s="231"/>
      <c r="D195" s="232" t="s">
        <v>202</v>
      </c>
      <c r="E195" s="233" t="s">
        <v>19</v>
      </c>
      <c r="F195" s="234" t="s">
        <v>357</v>
      </c>
      <c r="G195" s="231"/>
      <c r="H195" s="235">
        <v>15.800000000000001</v>
      </c>
      <c r="I195" s="236"/>
      <c r="J195" s="231"/>
      <c r="K195" s="231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202</v>
      </c>
      <c r="AU195" s="241" t="s">
        <v>78</v>
      </c>
      <c r="AV195" s="13" t="s">
        <v>80</v>
      </c>
      <c r="AW195" s="13" t="s">
        <v>32</v>
      </c>
      <c r="AX195" s="13" t="s">
        <v>71</v>
      </c>
      <c r="AY195" s="241" t="s">
        <v>187</v>
      </c>
    </row>
    <row r="196" s="14" customFormat="1">
      <c r="A196" s="14"/>
      <c r="B196" s="242"/>
      <c r="C196" s="243"/>
      <c r="D196" s="232" t="s">
        <v>202</v>
      </c>
      <c r="E196" s="244" t="s">
        <v>19</v>
      </c>
      <c r="F196" s="245" t="s">
        <v>358</v>
      </c>
      <c r="G196" s="243"/>
      <c r="H196" s="246">
        <v>15.800000000000001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202</v>
      </c>
      <c r="AU196" s="252" t="s">
        <v>78</v>
      </c>
      <c r="AV196" s="14" t="s">
        <v>91</v>
      </c>
      <c r="AW196" s="14" t="s">
        <v>32</v>
      </c>
      <c r="AX196" s="14" t="s">
        <v>71</v>
      </c>
      <c r="AY196" s="252" t="s">
        <v>187</v>
      </c>
    </row>
    <row r="197" s="15" customFormat="1">
      <c r="A197" s="15"/>
      <c r="B197" s="253"/>
      <c r="C197" s="254"/>
      <c r="D197" s="232" t="s">
        <v>202</v>
      </c>
      <c r="E197" s="255" t="s">
        <v>19</v>
      </c>
      <c r="F197" s="256" t="s">
        <v>205</v>
      </c>
      <c r="G197" s="254"/>
      <c r="H197" s="257">
        <v>55.579999999999998</v>
      </c>
      <c r="I197" s="258"/>
      <c r="J197" s="254"/>
      <c r="K197" s="254"/>
      <c r="L197" s="259"/>
      <c r="M197" s="260"/>
      <c r="N197" s="261"/>
      <c r="O197" s="261"/>
      <c r="P197" s="261"/>
      <c r="Q197" s="261"/>
      <c r="R197" s="261"/>
      <c r="S197" s="261"/>
      <c r="T197" s="262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3" t="s">
        <v>202</v>
      </c>
      <c r="AU197" s="263" t="s">
        <v>78</v>
      </c>
      <c r="AV197" s="15" t="s">
        <v>112</v>
      </c>
      <c r="AW197" s="15" t="s">
        <v>32</v>
      </c>
      <c r="AX197" s="15" t="s">
        <v>78</v>
      </c>
      <c r="AY197" s="263" t="s">
        <v>187</v>
      </c>
    </row>
    <row r="198" s="2" customFormat="1" ht="16.5" customHeight="1">
      <c r="A198" s="39"/>
      <c r="B198" s="40"/>
      <c r="C198" s="212" t="s">
        <v>359</v>
      </c>
      <c r="D198" s="212" t="s">
        <v>188</v>
      </c>
      <c r="E198" s="213" t="s">
        <v>360</v>
      </c>
      <c r="F198" s="214" t="s">
        <v>361</v>
      </c>
      <c r="G198" s="215" t="s">
        <v>362</v>
      </c>
      <c r="H198" s="216">
        <v>1</v>
      </c>
      <c r="I198" s="217"/>
      <c r="J198" s="218">
        <f>ROUND(I198*H198,2)</f>
        <v>0</v>
      </c>
      <c r="K198" s="214" t="s">
        <v>19</v>
      </c>
      <c r="L198" s="45"/>
      <c r="M198" s="219" t="s">
        <v>19</v>
      </c>
      <c r="N198" s="220" t="s">
        <v>42</v>
      </c>
      <c r="O198" s="85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3" t="s">
        <v>112</v>
      </c>
      <c r="AT198" s="223" t="s">
        <v>188</v>
      </c>
      <c r="AU198" s="223" t="s">
        <v>78</v>
      </c>
      <c r="AY198" s="18" t="s">
        <v>187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8" t="s">
        <v>78</v>
      </c>
      <c r="BK198" s="224">
        <f>ROUND(I198*H198,2)</f>
        <v>0</v>
      </c>
      <c r="BL198" s="18" t="s">
        <v>112</v>
      </c>
      <c r="BM198" s="223" t="s">
        <v>363</v>
      </c>
    </row>
    <row r="199" s="2" customFormat="1">
      <c r="A199" s="39"/>
      <c r="B199" s="40"/>
      <c r="C199" s="41"/>
      <c r="D199" s="232" t="s">
        <v>315</v>
      </c>
      <c r="E199" s="41"/>
      <c r="F199" s="274" t="s">
        <v>364</v>
      </c>
      <c r="G199" s="41"/>
      <c r="H199" s="41"/>
      <c r="I199" s="227"/>
      <c r="J199" s="41"/>
      <c r="K199" s="41"/>
      <c r="L199" s="45"/>
      <c r="M199" s="228"/>
      <c r="N199" s="229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315</v>
      </c>
      <c r="AU199" s="18" t="s">
        <v>78</v>
      </c>
    </row>
    <row r="200" s="2" customFormat="1" ht="16.5" customHeight="1">
      <c r="A200" s="39"/>
      <c r="B200" s="40"/>
      <c r="C200" s="212" t="s">
        <v>365</v>
      </c>
      <c r="D200" s="212" t="s">
        <v>188</v>
      </c>
      <c r="E200" s="213" t="s">
        <v>366</v>
      </c>
      <c r="F200" s="214" t="s">
        <v>367</v>
      </c>
      <c r="G200" s="215" t="s">
        <v>330</v>
      </c>
      <c r="H200" s="216">
        <v>316</v>
      </c>
      <c r="I200" s="217"/>
      <c r="J200" s="218">
        <f>ROUND(I200*H200,2)</f>
        <v>0</v>
      </c>
      <c r="K200" s="214" t="s">
        <v>19</v>
      </c>
      <c r="L200" s="45"/>
      <c r="M200" s="219" t="s">
        <v>19</v>
      </c>
      <c r="N200" s="220" t="s">
        <v>42</v>
      </c>
      <c r="O200" s="85"/>
      <c r="P200" s="221">
        <f>O200*H200</f>
        <v>0</v>
      </c>
      <c r="Q200" s="221">
        <v>0.002</v>
      </c>
      <c r="R200" s="221">
        <f>Q200*H200</f>
        <v>0.63200000000000001</v>
      </c>
      <c r="S200" s="221">
        <v>0</v>
      </c>
      <c r="T200" s="222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3" t="s">
        <v>112</v>
      </c>
      <c r="AT200" s="223" t="s">
        <v>188</v>
      </c>
      <c r="AU200" s="223" t="s">
        <v>78</v>
      </c>
      <c r="AY200" s="18" t="s">
        <v>187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8" t="s">
        <v>78</v>
      </c>
      <c r="BK200" s="224">
        <f>ROUND(I200*H200,2)</f>
        <v>0</v>
      </c>
      <c r="BL200" s="18" t="s">
        <v>112</v>
      </c>
      <c r="BM200" s="223" t="s">
        <v>368</v>
      </c>
    </row>
    <row r="201" s="2" customFormat="1">
      <c r="A201" s="39"/>
      <c r="B201" s="40"/>
      <c r="C201" s="41"/>
      <c r="D201" s="232" t="s">
        <v>315</v>
      </c>
      <c r="E201" s="41"/>
      <c r="F201" s="274" t="s">
        <v>369</v>
      </c>
      <c r="G201" s="41"/>
      <c r="H201" s="41"/>
      <c r="I201" s="227"/>
      <c r="J201" s="41"/>
      <c r="K201" s="41"/>
      <c r="L201" s="45"/>
      <c r="M201" s="228"/>
      <c r="N201" s="229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315</v>
      </c>
      <c r="AU201" s="18" t="s">
        <v>78</v>
      </c>
    </row>
    <row r="202" s="2" customFormat="1" ht="16.5" customHeight="1">
      <c r="A202" s="39"/>
      <c r="B202" s="40"/>
      <c r="C202" s="212" t="s">
        <v>370</v>
      </c>
      <c r="D202" s="212" t="s">
        <v>188</v>
      </c>
      <c r="E202" s="213" t="s">
        <v>371</v>
      </c>
      <c r="F202" s="214" t="s">
        <v>372</v>
      </c>
      <c r="G202" s="215" t="s">
        <v>330</v>
      </c>
      <c r="H202" s="216">
        <v>78</v>
      </c>
      <c r="I202" s="217"/>
      <c r="J202" s="218">
        <f>ROUND(I202*H202,2)</f>
        <v>0</v>
      </c>
      <c r="K202" s="214" t="s">
        <v>19</v>
      </c>
      <c r="L202" s="45"/>
      <c r="M202" s="219" t="s">
        <v>19</v>
      </c>
      <c r="N202" s="220" t="s">
        <v>42</v>
      </c>
      <c r="O202" s="85"/>
      <c r="P202" s="221">
        <f>O202*H202</f>
        <v>0</v>
      </c>
      <c r="Q202" s="221">
        <v>0.002</v>
      </c>
      <c r="R202" s="221">
        <f>Q202*H202</f>
        <v>0.156</v>
      </c>
      <c r="S202" s="221">
        <v>0</v>
      </c>
      <c r="T202" s="222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3" t="s">
        <v>112</v>
      </c>
      <c r="AT202" s="223" t="s">
        <v>188</v>
      </c>
      <c r="AU202" s="223" t="s">
        <v>78</v>
      </c>
      <c r="AY202" s="18" t="s">
        <v>187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8" t="s">
        <v>78</v>
      </c>
      <c r="BK202" s="224">
        <f>ROUND(I202*H202,2)</f>
        <v>0</v>
      </c>
      <c r="BL202" s="18" t="s">
        <v>112</v>
      </c>
      <c r="BM202" s="223" t="s">
        <v>373</v>
      </c>
    </row>
    <row r="203" s="2" customFormat="1">
      <c r="A203" s="39"/>
      <c r="B203" s="40"/>
      <c r="C203" s="41"/>
      <c r="D203" s="232" t="s">
        <v>315</v>
      </c>
      <c r="E203" s="41"/>
      <c r="F203" s="274" t="s">
        <v>374</v>
      </c>
      <c r="G203" s="41"/>
      <c r="H203" s="41"/>
      <c r="I203" s="227"/>
      <c r="J203" s="41"/>
      <c r="K203" s="41"/>
      <c r="L203" s="45"/>
      <c r="M203" s="228"/>
      <c r="N203" s="229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315</v>
      </c>
      <c r="AU203" s="18" t="s">
        <v>78</v>
      </c>
    </row>
    <row r="204" s="13" customFormat="1">
      <c r="A204" s="13"/>
      <c r="B204" s="230"/>
      <c r="C204" s="231"/>
      <c r="D204" s="232" t="s">
        <v>202</v>
      </c>
      <c r="E204" s="233" t="s">
        <v>19</v>
      </c>
      <c r="F204" s="234" t="s">
        <v>296</v>
      </c>
      <c r="G204" s="231"/>
      <c r="H204" s="235">
        <v>78</v>
      </c>
      <c r="I204" s="236"/>
      <c r="J204" s="231"/>
      <c r="K204" s="231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202</v>
      </c>
      <c r="AU204" s="241" t="s">
        <v>78</v>
      </c>
      <c r="AV204" s="13" t="s">
        <v>80</v>
      </c>
      <c r="AW204" s="13" t="s">
        <v>32</v>
      </c>
      <c r="AX204" s="13" t="s">
        <v>71</v>
      </c>
      <c r="AY204" s="241" t="s">
        <v>187</v>
      </c>
    </row>
    <row r="205" s="14" customFormat="1">
      <c r="A205" s="14"/>
      <c r="B205" s="242"/>
      <c r="C205" s="243"/>
      <c r="D205" s="232" t="s">
        <v>202</v>
      </c>
      <c r="E205" s="244" t="s">
        <v>19</v>
      </c>
      <c r="F205" s="245" t="s">
        <v>375</v>
      </c>
      <c r="G205" s="243"/>
      <c r="H205" s="246">
        <v>78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202</v>
      </c>
      <c r="AU205" s="252" t="s">
        <v>78</v>
      </c>
      <c r="AV205" s="14" t="s">
        <v>91</v>
      </c>
      <c r="AW205" s="14" t="s">
        <v>32</v>
      </c>
      <c r="AX205" s="14" t="s">
        <v>71</v>
      </c>
      <c r="AY205" s="252" t="s">
        <v>187</v>
      </c>
    </row>
    <row r="206" s="15" customFormat="1">
      <c r="A206" s="15"/>
      <c r="B206" s="253"/>
      <c r="C206" s="254"/>
      <c r="D206" s="232" t="s">
        <v>202</v>
      </c>
      <c r="E206" s="255" t="s">
        <v>19</v>
      </c>
      <c r="F206" s="256" t="s">
        <v>205</v>
      </c>
      <c r="G206" s="254"/>
      <c r="H206" s="257">
        <v>78</v>
      </c>
      <c r="I206" s="258"/>
      <c r="J206" s="254"/>
      <c r="K206" s="254"/>
      <c r="L206" s="259"/>
      <c r="M206" s="260"/>
      <c r="N206" s="261"/>
      <c r="O206" s="261"/>
      <c r="P206" s="261"/>
      <c r="Q206" s="261"/>
      <c r="R206" s="261"/>
      <c r="S206" s="261"/>
      <c r="T206" s="262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3" t="s">
        <v>202</v>
      </c>
      <c r="AU206" s="263" t="s">
        <v>78</v>
      </c>
      <c r="AV206" s="15" t="s">
        <v>112</v>
      </c>
      <c r="AW206" s="15" t="s">
        <v>32</v>
      </c>
      <c r="AX206" s="15" t="s">
        <v>78</v>
      </c>
      <c r="AY206" s="263" t="s">
        <v>187</v>
      </c>
    </row>
    <row r="207" s="12" customFormat="1" ht="25.92" customHeight="1">
      <c r="A207" s="12"/>
      <c r="B207" s="198"/>
      <c r="C207" s="199"/>
      <c r="D207" s="200" t="s">
        <v>70</v>
      </c>
      <c r="E207" s="201" t="s">
        <v>80</v>
      </c>
      <c r="F207" s="201" t="s">
        <v>376</v>
      </c>
      <c r="G207" s="199"/>
      <c r="H207" s="199"/>
      <c r="I207" s="202"/>
      <c r="J207" s="203">
        <f>BK207</f>
        <v>0</v>
      </c>
      <c r="K207" s="199"/>
      <c r="L207" s="204"/>
      <c r="M207" s="205"/>
      <c r="N207" s="206"/>
      <c r="O207" s="206"/>
      <c r="P207" s="207">
        <f>SUM(P208:P209)</f>
        <v>0</v>
      </c>
      <c r="Q207" s="206"/>
      <c r="R207" s="207">
        <f>SUM(R208:R209)</f>
        <v>9.5700000000000003</v>
      </c>
      <c r="S207" s="206"/>
      <c r="T207" s="208">
        <f>SUM(T208:T209)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9" t="s">
        <v>78</v>
      </c>
      <c r="AT207" s="210" t="s">
        <v>70</v>
      </c>
      <c r="AU207" s="210" t="s">
        <v>71</v>
      </c>
      <c r="AY207" s="209" t="s">
        <v>187</v>
      </c>
      <c r="BK207" s="211">
        <f>SUM(BK208:BK209)</f>
        <v>0</v>
      </c>
    </row>
    <row r="208" s="2" customFormat="1" ht="16.5" customHeight="1">
      <c r="A208" s="39"/>
      <c r="B208" s="40"/>
      <c r="C208" s="264" t="s">
        <v>377</v>
      </c>
      <c r="D208" s="264" t="s">
        <v>244</v>
      </c>
      <c r="E208" s="265" t="s">
        <v>378</v>
      </c>
      <c r="F208" s="266" t="s">
        <v>379</v>
      </c>
      <c r="G208" s="267" t="s">
        <v>380</v>
      </c>
      <c r="H208" s="268">
        <v>638</v>
      </c>
      <c r="I208" s="269"/>
      <c r="J208" s="270">
        <f>ROUND(I208*H208,2)</f>
        <v>0</v>
      </c>
      <c r="K208" s="266" t="s">
        <v>19</v>
      </c>
      <c r="L208" s="271"/>
      <c r="M208" s="272" t="s">
        <v>19</v>
      </c>
      <c r="N208" s="273" t="s">
        <v>42</v>
      </c>
      <c r="O208" s="85"/>
      <c r="P208" s="221">
        <f>O208*H208</f>
        <v>0</v>
      </c>
      <c r="Q208" s="221">
        <v>0.014999999999999999</v>
      </c>
      <c r="R208" s="221">
        <f>Q208*H208</f>
        <v>9.5700000000000003</v>
      </c>
      <c r="S208" s="221">
        <v>0</v>
      </c>
      <c r="T208" s="222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3" t="s">
        <v>234</v>
      </c>
      <c r="AT208" s="223" t="s">
        <v>244</v>
      </c>
      <c r="AU208" s="223" t="s">
        <v>78</v>
      </c>
      <c r="AY208" s="18" t="s">
        <v>187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8" t="s">
        <v>78</v>
      </c>
      <c r="BK208" s="224">
        <f>ROUND(I208*H208,2)</f>
        <v>0</v>
      </c>
      <c r="BL208" s="18" t="s">
        <v>112</v>
      </c>
      <c r="BM208" s="223" t="s">
        <v>381</v>
      </c>
    </row>
    <row r="209" s="2" customFormat="1">
      <c r="A209" s="39"/>
      <c r="B209" s="40"/>
      <c r="C209" s="41"/>
      <c r="D209" s="232" t="s">
        <v>315</v>
      </c>
      <c r="E209" s="41"/>
      <c r="F209" s="274" t="s">
        <v>382</v>
      </c>
      <c r="G209" s="41"/>
      <c r="H209" s="41"/>
      <c r="I209" s="227"/>
      <c r="J209" s="41"/>
      <c r="K209" s="41"/>
      <c r="L209" s="45"/>
      <c r="M209" s="228"/>
      <c r="N209" s="229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315</v>
      </c>
      <c r="AU209" s="18" t="s">
        <v>78</v>
      </c>
    </row>
    <row r="210" s="12" customFormat="1" ht="25.92" customHeight="1">
      <c r="A210" s="12"/>
      <c r="B210" s="198"/>
      <c r="C210" s="199"/>
      <c r="D210" s="200" t="s">
        <v>70</v>
      </c>
      <c r="E210" s="201" t="s">
        <v>383</v>
      </c>
      <c r="F210" s="201" t="s">
        <v>384</v>
      </c>
      <c r="G210" s="199"/>
      <c r="H210" s="199"/>
      <c r="I210" s="202"/>
      <c r="J210" s="203">
        <f>BK210</f>
        <v>0</v>
      </c>
      <c r="K210" s="199"/>
      <c r="L210" s="204"/>
      <c r="M210" s="205"/>
      <c r="N210" s="206"/>
      <c r="O210" s="206"/>
      <c r="P210" s="207">
        <f>P211+SUM(P212:P228)+P233</f>
        <v>0</v>
      </c>
      <c r="Q210" s="206"/>
      <c r="R210" s="207">
        <f>R211+SUM(R212:R228)+R233</f>
        <v>3.1520000000000006</v>
      </c>
      <c r="S210" s="206"/>
      <c r="T210" s="208">
        <f>T211+SUM(T212:T228)+T233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9" t="s">
        <v>78</v>
      </c>
      <c r="AT210" s="210" t="s">
        <v>70</v>
      </c>
      <c r="AU210" s="210" t="s">
        <v>71</v>
      </c>
      <c r="AY210" s="209" t="s">
        <v>187</v>
      </c>
      <c r="BK210" s="211">
        <f>BK211+SUM(BK212:BK228)+BK233</f>
        <v>0</v>
      </c>
    </row>
    <row r="211" s="2" customFormat="1" ht="16.5" customHeight="1">
      <c r="A211" s="39"/>
      <c r="B211" s="40"/>
      <c r="C211" s="264" t="s">
        <v>385</v>
      </c>
      <c r="D211" s="264" t="s">
        <v>244</v>
      </c>
      <c r="E211" s="265" t="s">
        <v>386</v>
      </c>
      <c r="F211" s="266" t="s">
        <v>387</v>
      </c>
      <c r="G211" s="267" t="s">
        <v>330</v>
      </c>
      <c r="H211" s="268">
        <v>9</v>
      </c>
      <c r="I211" s="269"/>
      <c r="J211" s="270">
        <f>ROUND(I211*H211,2)</f>
        <v>0</v>
      </c>
      <c r="K211" s="266" t="s">
        <v>19</v>
      </c>
      <c r="L211" s="271"/>
      <c r="M211" s="272" t="s">
        <v>19</v>
      </c>
      <c r="N211" s="273" t="s">
        <v>42</v>
      </c>
      <c r="O211" s="85"/>
      <c r="P211" s="221">
        <f>O211*H211</f>
        <v>0</v>
      </c>
      <c r="Q211" s="221">
        <v>0.01</v>
      </c>
      <c r="R211" s="221">
        <f>Q211*H211</f>
        <v>0.089999999999999997</v>
      </c>
      <c r="S211" s="221">
        <v>0</v>
      </c>
      <c r="T211" s="222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3" t="s">
        <v>234</v>
      </c>
      <c r="AT211" s="223" t="s">
        <v>244</v>
      </c>
      <c r="AU211" s="223" t="s">
        <v>78</v>
      </c>
      <c r="AY211" s="18" t="s">
        <v>187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8" t="s">
        <v>78</v>
      </c>
      <c r="BK211" s="224">
        <f>ROUND(I211*H211,2)</f>
        <v>0</v>
      </c>
      <c r="BL211" s="18" t="s">
        <v>112</v>
      </c>
      <c r="BM211" s="223" t="s">
        <v>388</v>
      </c>
    </row>
    <row r="212" s="2" customFormat="1" ht="16.5" customHeight="1">
      <c r="A212" s="39"/>
      <c r="B212" s="40"/>
      <c r="C212" s="264" t="s">
        <v>389</v>
      </c>
      <c r="D212" s="264" t="s">
        <v>244</v>
      </c>
      <c r="E212" s="265" t="s">
        <v>390</v>
      </c>
      <c r="F212" s="266" t="s">
        <v>391</v>
      </c>
      <c r="G212" s="267" t="s">
        <v>330</v>
      </c>
      <c r="H212" s="268">
        <v>12</v>
      </c>
      <c r="I212" s="269"/>
      <c r="J212" s="270">
        <f>ROUND(I212*H212,2)</f>
        <v>0</v>
      </c>
      <c r="K212" s="266" t="s">
        <v>19</v>
      </c>
      <c r="L212" s="271"/>
      <c r="M212" s="272" t="s">
        <v>19</v>
      </c>
      <c r="N212" s="273" t="s">
        <v>42</v>
      </c>
      <c r="O212" s="85"/>
      <c r="P212" s="221">
        <f>O212*H212</f>
        <v>0</v>
      </c>
      <c r="Q212" s="221">
        <v>0.01</v>
      </c>
      <c r="R212" s="221">
        <f>Q212*H212</f>
        <v>0.12</v>
      </c>
      <c r="S212" s="221">
        <v>0</v>
      </c>
      <c r="T212" s="222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3" t="s">
        <v>234</v>
      </c>
      <c r="AT212" s="223" t="s">
        <v>244</v>
      </c>
      <c r="AU212" s="223" t="s">
        <v>78</v>
      </c>
      <c r="AY212" s="18" t="s">
        <v>187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8" t="s">
        <v>78</v>
      </c>
      <c r="BK212" s="224">
        <f>ROUND(I212*H212,2)</f>
        <v>0</v>
      </c>
      <c r="BL212" s="18" t="s">
        <v>112</v>
      </c>
      <c r="BM212" s="223" t="s">
        <v>392</v>
      </c>
    </row>
    <row r="213" s="2" customFormat="1" ht="16.5" customHeight="1">
      <c r="A213" s="39"/>
      <c r="B213" s="40"/>
      <c r="C213" s="264" t="s">
        <v>393</v>
      </c>
      <c r="D213" s="264" t="s">
        <v>244</v>
      </c>
      <c r="E213" s="265" t="s">
        <v>394</v>
      </c>
      <c r="F213" s="266" t="s">
        <v>395</v>
      </c>
      <c r="G213" s="267" t="s">
        <v>330</v>
      </c>
      <c r="H213" s="268">
        <v>10</v>
      </c>
      <c r="I213" s="269"/>
      <c r="J213" s="270">
        <f>ROUND(I213*H213,2)</f>
        <v>0</v>
      </c>
      <c r="K213" s="266" t="s">
        <v>19</v>
      </c>
      <c r="L213" s="271"/>
      <c r="M213" s="272" t="s">
        <v>19</v>
      </c>
      <c r="N213" s="273" t="s">
        <v>42</v>
      </c>
      <c r="O213" s="85"/>
      <c r="P213" s="221">
        <f>O213*H213</f>
        <v>0</v>
      </c>
      <c r="Q213" s="221">
        <v>0.01</v>
      </c>
      <c r="R213" s="221">
        <f>Q213*H213</f>
        <v>0.10000000000000001</v>
      </c>
      <c r="S213" s="221">
        <v>0</v>
      </c>
      <c r="T213" s="222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3" t="s">
        <v>234</v>
      </c>
      <c r="AT213" s="223" t="s">
        <v>244</v>
      </c>
      <c r="AU213" s="223" t="s">
        <v>78</v>
      </c>
      <c r="AY213" s="18" t="s">
        <v>187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8" t="s">
        <v>78</v>
      </c>
      <c r="BK213" s="224">
        <f>ROUND(I213*H213,2)</f>
        <v>0</v>
      </c>
      <c r="BL213" s="18" t="s">
        <v>112</v>
      </c>
      <c r="BM213" s="223" t="s">
        <v>396</v>
      </c>
    </row>
    <row r="214" s="2" customFormat="1" ht="16.5" customHeight="1">
      <c r="A214" s="39"/>
      <c r="B214" s="40"/>
      <c r="C214" s="264" t="s">
        <v>397</v>
      </c>
      <c r="D214" s="264" t="s">
        <v>244</v>
      </c>
      <c r="E214" s="265" t="s">
        <v>398</v>
      </c>
      <c r="F214" s="266" t="s">
        <v>399</v>
      </c>
      <c r="G214" s="267" t="s">
        <v>330</v>
      </c>
      <c r="H214" s="268">
        <v>6</v>
      </c>
      <c r="I214" s="269"/>
      <c r="J214" s="270">
        <f>ROUND(I214*H214,2)</f>
        <v>0</v>
      </c>
      <c r="K214" s="266" t="s">
        <v>19</v>
      </c>
      <c r="L214" s="271"/>
      <c r="M214" s="272" t="s">
        <v>19</v>
      </c>
      <c r="N214" s="273" t="s">
        <v>42</v>
      </c>
      <c r="O214" s="85"/>
      <c r="P214" s="221">
        <f>O214*H214</f>
        <v>0</v>
      </c>
      <c r="Q214" s="221">
        <v>0.01</v>
      </c>
      <c r="R214" s="221">
        <f>Q214*H214</f>
        <v>0.059999999999999998</v>
      </c>
      <c r="S214" s="221">
        <v>0</v>
      </c>
      <c r="T214" s="222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3" t="s">
        <v>234</v>
      </c>
      <c r="AT214" s="223" t="s">
        <v>244</v>
      </c>
      <c r="AU214" s="223" t="s">
        <v>78</v>
      </c>
      <c r="AY214" s="18" t="s">
        <v>187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8" t="s">
        <v>78</v>
      </c>
      <c r="BK214" s="224">
        <f>ROUND(I214*H214,2)</f>
        <v>0</v>
      </c>
      <c r="BL214" s="18" t="s">
        <v>112</v>
      </c>
      <c r="BM214" s="223" t="s">
        <v>400</v>
      </c>
    </row>
    <row r="215" s="2" customFormat="1" ht="16.5" customHeight="1">
      <c r="A215" s="39"/>
      <c r="B215" s="40"/>
      <c r="C215" s="264" t="s">
        <v>401</v>
      </c>
      <c r="D215" s="264" t="s">
        <v>244</v>
      </c>
      <c r="E215" s="265" t="s">
        <v>402</v>
      </c>
      <c r="F215" s="266" t="s">
        <v>403</v>
      </c>
      <c r="G215" s="267" t="s">
        <v>330</v>
      </c>
      <c r="H215" s="268">
        <v>6</v>
      </c>
      <c r="I215" s="269"/>
      <c r="J215" s="270">
        <f>ROUND(I215*H215,2)</f>
        <v>0</v>
      </c>
      <c r="K215" s="266" t="s">
        <v>19</v>
      </c>
      <c r="L215" s="271"/>
      <c r="M215" s="272" t="s">
        <v>19</v>
      </c>
      <c r="N215" s="273" t="s">
        <v>42</v>
      </c>
      <c r="O215" s="85"/>
      <c r="P215" s="221">
        <f>O215*H215</f>
        <v>0</v>
      </c>
      <c r="Q215" s="221">
        <v>0.01</v>
      </c>
      <c r="R215" s="221">
        <f>Q215*H215</f>
        <v>0.059999999999999998</v>
      </c>
      <c r="S215" s="221">
        <v>0</v>
      </c>
      <c r="T215" s="222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3" t="s">
        <v>234</v>
      </c>
      <c r="AT215" s="223" t="s">
        <v>244</v>
      </c>
      <c r="AU215" s="223" t="s">
        <v>78</v>
      </c>
      <c r="AY215" s="18" t="s">
        <v>187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8" t="s">
        <v>78</v>
      </c>
      <c r="BK215" s="224">
        <f>ROUND(I215*H215,2)</f>
        <v>0</v>
      </c>
      <c r="BL215" s="18" t="s">
        <v>112</v>
      </c>
      <c r="BM215" s="223" t="s">
        <v>404</v>
      </c>
    </row>
    <row r="216" s="2" customFormat="1" ht="16.5" customHeight="1">
      <c r="A216" s="39"/>
      <c r="B216" s="40"/>
      <c r="C216" s="264" t="s">
        <v>405</v>
      </c>
      <c r="D216" s="264" t="s">
        <v>244</v>
      </c>
      <c r="E216" s="265" t="s">
        <v>406</v>
      </c>
      <c r="F216" s="266" t="s">
        <v>407</v>
      </c>
      <c r="G216" s="267" t="s">
        <v>330</v>
      </c>
      <c r="H216" s="268">
        <v>3</v>
      </c>
      <c r="I216" s="269"/>
      <c r="J216" s="270">
        <f>ROUND(I216*H216,2)</f>
        <v>0</v>
      </c>
      <c r="K216" s="266" t="s">
        <v>19</v>
      </c>
      <c r="L216" s="271"/>
      <c r="M216" s="272" t="s">
        <v>19</v>
      </c>
      <c r="N216" s="273" t="s">
        <v>42</v>
      </c>
      <c r="O216" s="85"/>
      <c r="P216" s="221">
        <f>O216*H216</f>
        <v>0</v>
      </c>
      <c r="Q216" s="221">
        <v>0.01</v>
      </c>
      <c r="R216" s="221">
        <f>Q216*H216</f>
        <v>0.029999999999999999</v>
      </c>
      <c r="S216" s="221">
        <v>0</v>
      </c>
      <c r="T216" s="222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3" t="s">
        <v>234</v>
      </c>
      <c r="AT216" s="223" t="s">
        <v>244</v>
      </c>
      <c r="AU216" s="223" t="s">
        <v>78</v>
      </c>
      <c r="AY216" s="18" t="s">
        <v>187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8" t="s">
        <v>78</v>
      </c>
      <c r="BK216" s="224">
        <f>ROUND(I216*H216,2)</f>
        <v>0</v>
      </c>
      <c r="BL216" s="18" t="s">
        <v>112</v>
      </c>
      <c r="BM216" s="223" t="s">
        <v>408</v>
      </c>
    </row>
    <row r="217" s="2" customFormat="1" ht="16.5" customHeight="1">
      <c r="A217" s="39"/>
      <c r="B217" s="40"/>
      <c r="C217" s="264" t="s">
        <v>409</v>
      </c>
      <c r="D217" s="264" t="s">
        <v>244</v>
      </c>
      <c r="E217" s="265" t="s">
        <v>410</v>
      </c>
      <c r="F217" s="266" t="s">
        <v>411</v>
      </c>
      <c r="G217" s="267" t="s">
        <v>330</v>
      </c>
      <c r="H217" s="268">
        <v>4</v>
      </c>
      <c r="I217" s="269"/>
      <c r="J217" s="270">
        <f>ROUND(I217*H217,2)</f>
        <v>0</v>
      </c>
      <c r="K217" s="266" t="s">
        <v>19</v>
      </c>
      <c r="L217" s="271"/>
      <c r="M217" s="272" t="s">
        <v>19</v>
      </c>
      <c r="N217" s="273" t="s">
        <v>42</v>
      </c>
      <c r="O217" s="85"/>
      <c r="P217" s="221">
        <f>O217*H217</f>
        <v>0</v>
      </c>
      <c r="Q217" s="221">
        <v>0.01</v>
      </c>
      <c r="R217" s="221">
        <f>Q217*H217</f>
        <v>0.040000000000000001</v>
      </c>
      <c r="S217" s="221">
        <v>0</v>
      </c>
      <c r="T217" s="222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3" t="s">
        <v>234</v>
      </c>
      <c r="AT217" s="223" t="s">
        <v>244</v>
      </c>
      <c r="AU217" s="223" t="s">
        <v>78</v>
      </c>
      <c r="AY217" s="18" t="s">
        <v>187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8" t="s">
        <v>78</v>
      </c>
      <c r="BK217" s="224">
        <f>ROUND(I217*H217,2)</f>
        <v>0</v>
      </c>
      <c r="BL217" s="18" t="s">
        <v>112</v>
      </c>
      <c r="BM217" s="223" t="s">
        <v>412</v>
      </c>
    </row>
    <row r="218" s="2" customFormat="1" ht="16.5" customHeight="1">
      <c r="A218" s="39"/>
      <c r="B218" s="40"/>
      <c r="C218" s="264" t="s">
        <v>413</v>
      </c>
      <c r="D218" s="264" t="s">
        <v>244</v>
      </c>
      <c r="E218" s="265" t="s">
        <v>366</v>
      </c>
      <c r="F218" s="266" t="s">
        <v>414</v>
      </c>
      <c r="G218" s="267" t="s">
        <v>330</v>
      </c>
      <c r="H218" s="268">
        <v>10</v>
      </c>
      <c r="I218" s="269"/>
      <c r="J218" s="270">
        <f>ROUND(I218*H218,2)</f>
        <v>0</v>
      </c>
      <c r="K218" s="266" t="s">
        <v>19</v>
      </c>
      <c r="L218" s="271"/>
      <c r="M218" s="272" t="s">
        <v>19</v>
      </c>
      <c r="N218" s="273" t="s">
        <v>42</v>
      </c>
      <c r="O218" s="85"/>
      <c r="P218" s="221">
        <f>O218*H218</f>
        <v>0</v>
      </c>
      <c r="Q218" s="221">
        <v>0.01</v>
      </c>
      <c r="R218" s="221">
        <f>Q218*H218</f>
        <v>0.10000000000000001</v>
      </c>
      <c r="S218" s="221">
        <v>0</v>
      </c>
      <c r="T218" s="222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3" t="s">
        <v>234</v>
      </c>
      <c r="AT218" s="223" t="s">
        <v>244</v>
      </c>
      <c r="AU218" s="223" t="s">
        <v>78</v>
      </c>
      <c r="AY218" s="18" t="s">
        <v>187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8" t="s">
        <v>78</v>
      </c>
      <c r="BK218" s="224">
        <f>ROUND(I218*H218,2)</f>
        <v>0</v>
      </c>
      <c r="BL218" s="18" t="s">
        <v>112</v>
      </c>
      <c r="BM218" s="223" t="s">
        <v>415</v>
      </c>
    </row>
    <row r="219" s="2" customFormat="1" ht="21.75" customHeight="1">
      <c r="A219" s="39"/>
      <c r="B219" s="40"/>
      <c r="C219" s="264" t="s">
        <v>416</v>
      </c>
      <c r="D219" s="264" t="s">
        <v>244</v>
      </c>
      <c r="E219" s="265" t="s">
        <v>417</v>
      </c>
      <c r="F219" s="266" t="s">
        <v>418</v>
      </c>
      <c r="G219" s="267" t="s">
        <v>330</v>
      </c>
      <c r="H219" s="268">
        <v>17</v>
      </c>
      <c r="I219" s="269"/>
      <c r="J219" s="270">
        <f>ROUND(I219*H219,2)</f>
        <v>0</v>
      </c>
      <c r="K219" s="266" t="s">
        <v>19</v>
      </c>
      <c r="L219" s="271"/>
      <c r="M219" s="272" t="s">
        <v>19</v>
      </c>
      <c r="N219" s="273" t="s">
        <v>42</v>
      </c>
      <c r="O219" s="85"/>
      <c r="P219" s="221">
        <f>O219*H219</f>
        <v>0</v>
      </c>
      <c r="Q219" s="221">
        <v>0.01</v>
      </c>
      <c r="R219" s="221">
        <f>Q219*H219</f>
        <v>0.17000000000000001</v>
      </c>
      <c r="S219" s="221">
        <v>0</v>
      </c>
      <c r="T219" s="222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3" t="s">
        <v>234</v>
      </c>
      <c r="AT219" s="223" t="s">
        <v>244</v>
      </c>
      <c r="AU219" s="223" t="s">
        <v>78</v>
      </c>
      <c r="AY219" s="18" t="s">
        <v>187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8" t="s">
        <v>78</v>
      </c>
      <c r="BK219" s="224">
        <f>ROUND(I219*H219,2)</f>
        <v>0</v>
      </c>
      <c r="BL219" s="18" t="s">
        <v>112</v>
      </c>
      <c r="BM219" s="223" t="s">
        <v>419</v>
      </c>
    </row>
    <row r="220" s="2" customFormat="1" ht="16.5" customHeight="1">
      <c r="A220" s="39"/>
      <c r="B220" s="40"/>
      <c r="C220" s="264" t="s">
        <v>420</v>
      </c>
      <c r="D220" s="264" t="s">
        <v>244</v>
      </c>
      <c r="E220" s="265" t="s">
        <v>421</v>
      </c>
      <c r="F220" s="266" t="s">
        <v>422</v>
      </c>
      <c r="G220" s="267" t="s">
        <v>330</v>
      </c>
      <c r="H220" s="268">
        <v>1</v>
      </c>
      <c r="I220" s="269"/>
      <c r="J220" s="270">
        <f>ROUND(I220*H220,2)</f>
        <v>0</v>
      </c>
      <c r="K220" s="266" t="s">
        <v>19</v>
      </c>
      <c r="L220" s="271"/>
      <c r="M220" s="272" t="s">
        <v>19</v>
      </c>
      <c r="N220" s="273" t="s">
        <v>42</v>
      </c>
      <c r="O220" s="85"/>
      <c r="P220" s="221">
        <f>O220*H220</f>
        <v>0</v>
      </c>
      <c r="Q220" s="221">
        <v>0.01</v>
      </c>
      <c r="R220" s="221">
        <f>Q220*H220</f>
        <v>0.01</v>
      </c>
      <c r="S220" s="221">
        <v>0</v>
      </c>
      <c r="T220" s="222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3" t="s">
        <v>234</v>
      </c>
      <c r="AT220" s="223" t="s">
        <v>244</v>
      </c>
      <c r="AU220" s="223" t="s">
        <v>78</v>
      </c>
      <c r="AY220" s="18" t="s">
        <v>187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8" t="s">
        <v>78</v>
      </c>
      <c r="BK220" s="224">
        <f>ROUND(I220*H220,2)</f>
        <v>0</v>
      </c>
      <c r="BL220" s="18" t="s">
        <v>112</v>
      </c>
      <c r="BM220" s="223" t="s">
        <v>423</v>
      </c>
    </row>
    <row r="221" s="2" customFormat="1" ht="16.5" customHeight="1">
      <c r="A221" s="39"/>
      <c r="B221" s="40"/>
      <c r="C221" s="264" t="s">
        <v>424</v>
      </c>
      <c r="D221" s="264" t="s">
        <v>244</v>
      </c>
      <c r="E221" s="265" t="s">
        <v>425</v>
      </c>
      <c r="F221" s="266" t="s">
        <v>426</v>
      </c>
      <c r="G221" s="267" t="s">
        <v>330</v>
      </c>
      <c r="H221" s="268">
        <v>60</v>
      </c>
      <c r="I221" s="269"/>
      <c r="J221" s="270">
        <f>ROUND(I221*H221,2)</f>
        <v>0</v>
      </c>
      <c r="K221" s="266" t="s">
        <v>19</v>
      </c>
      <c r="L221" s="271"/>
      <c r="M221" s="272" t="s">
        <v>19</v>
      </c>
      <c r="N221" s="273" t="s">
        <v>42</v>
      </c>
      <c r="O221" s="85"/>
      <c r="P221" s="221">
        <f>O221*H221</f>
        <v>0</v>
      </c>
      <c r="Q221" s="221">
        <v>0.0070000000000000001</v>
      </c>
      <c r="R221" s="221">
        <f>Q221*H221</f>
        <v>0.41999999999999998</v>
      </c>
      <c r="S221" s="221">
        <v>0</v>
      </c>
      <c r="T221" s="222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3" t="s">
        <v>234</v>
      </c>
      <c r="AT221" s="223" t="s">
        <v>244</v>
      </c>
      <c r="AU221" s="223" t="s">
        <v>78</v>
      </c>
      <c r="AY221" s="18" t="s">
        <v>187</v>
      </c>
      <c r="BE221" s="224">
        <f>IF(N221="základní",J221,0)</f>
        <v>0</v>
      </c>
      <c r="BF221" s="224">
        <f>IF(N221="snížená",J221,0)</f>
        <v>0</v>
      </c>
      <c r="BG221" s="224">
        <f>IF(N221="zákl. přenesená",J221,0)</f>
        <v>0</v>
      </c>
      <c r="BH221" s="224">
        <f>IF(N221="sníž. přenesená",J221,0)</f>
        <v>0</v>
      </c>
      <c r="BI221" s="224">
        <f>IF(N221="nulová",J221,0)</f>
        <v>0</v>
      </c>
      <c r="BJ221" s="18" t="s">
        <v>78</v>
      </c>
      <c r="BK221" s="224">
        <f>ROUND(I221*H221,2)</f>
        <v>0</v>
      </c>
      <c r="BL221" s="18" t="s">
        <v>112</v>
      </c>
      <c r="BM221" s="223" t="s">
        <v>427</v>
      </c>
    </row>
    <row r="222" s="2" customFormat="1" ht="16.5" customHeight="1">
      <c r="A222" s="39"/>
      <c r="B222" s="40"/>
      <c r="C222" s="264" t="s">
        <v>428</v>
      </c>
      <c r="D222" s="264" t="s">
        <v>244</v>
      </c>
      <c r="E222" s="265" t="s">
        <v>429</v>
      </c>
      <c r="F222" s="266" t="s">
        <v>430</v>
      </c>
      <c r="G222" s="267" t="s">
        <v>330</v>
      </c>
      <c r="H222" s="268">
        <v>40</v>
      </c>
      <c r="I222" s="269"/>
      <c r="J222" s="270">
        <f>ROUND(I222*H222,2)</f>
        <v>0</v>
      </c>
      <c r="K222" s="266" t="s">
        <v>19</v>
      </c>
      <c r="L222" s="271"/>
      <c r="M222" s="272" t="s">
        <v>19</v>
      </c>
      <c r="N222" s="273" t="s">
        <v>42</v>
      </c>
      <c r="O222" s="85"/>
      <c r="P222" s="221">
        <f>O222*H222</f>
        <v>0</v>
      </c>
      <c r="Q222" s="221">
        <v>0.0070000000000000001</v>
      </c>
      <c r="R222" s="221">
        <f>Q222*H222</f>
        <v>0.28000000000000003</v>
      </c>
      <c r="S222" s="221">
        <v>0</v>
      </c>
      <c r="T222" s="222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3" t="s">
        <v>234</v>
      </c>
      <c r="AT222" s="223" t="s">
        <v>244</v>
      </c>
      <c r="AU222" s="223" t="s">
        <v>78</v>
      </c>
      <c r="AY222" s="18" t="s">
        <v>187</v>
      </c>
      <c r="BE222" s="224">
        <f>IF(N222="základní",J222,0)</f>
        <v>0</v>
      </c>
      <c r="BF222" s="224">
        <f>IF(N222="snížená",J222,0)</f>
        <v>0</v>
      </c>
      <c r="BG222" s="224">
        <f>IF(N222="zákl. přenesená",J222,0)</f>
        <v>0</v>
      </c>
      <c r="BH222" s="224">
        <f>IF(N222="sníž. přenesená",J222,0)</f>
        <v>0</v>
      </c>
      <c r="BI222" s="224">
        <f>IF(N222="nulová",J222,0)</f>
        <v>0</v>
      </c>
      <c r="BJ222" s="18" t="s">
        <v>78</v>
      </c>
      <c r="BK222" s="224">
        <f>ROUND(I222*H222,2)</f>
        <v>0</v>
      </c>
      <c r="BL222" s="18" t="s">
        <v>112</v>
      </c>
      <c r="BM222" s="223" t="s">
        <v>431</v>
      </c>
    </row>
    <row r="223" s="2" customFormat="1" ht="16.5" customHeight="1">
      <c r="A223" s="39"/>
      <c r="B223" s="40"/>
      <c r="C223" s="264" t="s">
        <v>432</v>
      </c>
      <c r="D223" s="264" t="s">
        <v>244</v>
      </c>
      <c r="E223" s="265" t="s">
        <v>433</v>
      </c>
      <c r="F223" s="266" t="s">
        <v>434</v>
      </c>
      <c r="G223" s="267" t="s">
        <v>330</v>
      </c>
      <c r="H223" s="268">
        <v>42</v>
      </c>
      <c r="I223" s="269"/>
      <c r="J223" s="270">
        <f>ROUND(I223*H223,2)</f>
        <v>0</v>
      </c>
      <c r="K223" s="266" t="s">
        <v>19</v>
      </c>
      <c r="L223" s="271"/>
      <c r="M223" s="272" t="s">
        <v>19</v>
      </c>
      <c r="N223" s="273" t="s">
        <v>42</v>
      </c>
      <c r="O223" s="85"/>
      <c r="P223" s="221">
        <f>O223*H223</f>
        <v>0</v>
      </c>
      <c r="Q223" s="221">
        <v>0.0070000000000000001</v>
      </c>
      <c r="R223" s="221">
        <f>Q223*H223</f>
        <v>0.29399999999999998</v>
      </c>
      <c r="S223" s="221">
        <v>0</v>
      </c>
      <c r="T223" s="222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3" t="s">
        <v>234</v>
      </c>
      <c r="AT223" s="223" t="s">
        <v>244</v>
      </c>
      <c r="AU223" s="223" t="s">
        <v>78</v>
      </c>
      <c r="AY223" s="18" t="s">
        <v>187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8" t="s">
        <v>78</v>
      </c>
      <c r="BK223" s="224">
        <f>ROUND(I223*H223,2)</f>
        <v>0</v>
      </c>
      <c r="BL223" s="18" t="s">
        <v>112</v>
      </c>
      <c r="BM223" s="223" t="s">
        <v>435</v>
      </c>
    </row>
    <row r="224" s="2" customFormat="1" ht="16.5" customHeight="1">
      <c r="A224" s="39"/>
      <c r="B224" s="40"/>
      <c r="C224" s="264" t="s">
        <v>436</v>
      </c>
      <c r="D224" s="264" t="s">
        <v>244</v>
      </c>
      <c r="E224" s="265" t="s">
        <v>437</v>
      </c>
      <c r="F224" s="266" t="s">
        <v>438</v>
      </c>
      <c r="G224" s="267" t="s">
        <v>330</v>
      </c>
      <c r="H224" s="268">
        <v>40</v>
      </c>
      <c r="I224" s="269"/>
      <c r="J224" s="270">
        <f>ROUND(I224*H224,2)</f>
        <v>0</v>
      </c>
      <c r="K224" s="266" t="s">
        <v>19</v>
      </c>
      <c r="L224" s="271"/>
      <c r="M224" s="272" t="s">
        <v>19</v>
      </c>
      <c r="N224" s="273" t="s">
        <v>42</v>
      </c>
      <c r="O224" s="85"/>
      <c r="P224" s="221">
        <f>O224*H224</f>
        <v>0</v>
      </c>
      <c r="Q224" s="221">
        <v>0.0070000000000000001</v>
      </c>
      <c r="R224" s="221">
        <f>Q224*H224</f>
        <v>0.28000000000000003</v>
      </c>
      <c r="S224" s="221">
        <v>0</v>
      </c>
      <c r="T224" s="222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3" t="s">
        <v>234</v>
      </c>
      <c r="AT224" s="223" t="s">
        <v>244</v>
      </c>
      <c r="AU224" s="223" t="s">
        <v>78</v>
      </c>
      <c r="AY224" s="18" t="s">
        <v>187</v>
      </c>
      <c r="BE224" s="224">
        <f>IF(N224="základní",J224,0)</f>
        <v>0</v>
      </c>
      <c r="BF224" s="224">
        <f>IF(N224="snížená",J224,0)</f>
        <v>0</v>
      </c>
      <c r="BG224" s="224">
        <f>IF(N224="zákl. přenesená",J224,0)</f>
        <v>0</v>
      </c>
      <c r="BH224" s="224">
        <f>IF(N224="sníž. přenesená",J224,0)</f>
        <v>0</v>
      </c>
      <c r="BI224" s="224">
        <f>IF(N224="nulová",J224,0)</f>
        <v>0</v>
      </c>
      <c r="BJ224" s="18" t="s">
        <v>78</v>
      </c>
      <c r="BK224" s="224">
        <f>ROUND(I224*H224,2)</f>
        <v>0</v>
      </c>
      <c r="BL224" s="18" t="s">
        <v>112</v>
      </c>
      <c r="BM224" s="223" t="s">
        <v>439</v>
      </c>
    </row>
    <row r="225" s="2" customFormat="1" ht="16.5" customHeight="1">
      <c r="A225" s="39"/>
      <c r="B225" s="40"/>
      <c r="C225" s="264" t="s">
        <v>440</v>
      </c>
      <c r="D225" s="264" t="s">
        <v>244</v>
      </c>
      <c r="E225" s="265" t="s">
        <v>441</v>
      </c>
      <c r="F225" s="266" t="s">
        <v>442</v>
      </c>
      <c r="G225" s="267" t="s">
        <v>330</v>
      </c>
      <c r="H225" s="268">
        <v>40</v>
      </c>
      <c r="I225" s="269"/>
      <c r="J225" s="270">
        <f>ROUND(I225*H225,2)</f>
        <v>0</v>
      </c>
      <c r="K225" s="266" t="s">
        <v>19</v>
      </c>
      <c r="L225" s="271"/>
      <c r="M225" s="272" t="s">
        <v>19</v>
      </c>
      <c r="N225" s="273" t="s">
        <v>42</v>
      </c>
      <c r="O225" s="85"/>
      <c r="P225" s="221">
        <f>O225*H225</f>
        <v>0</v>
      </c>
      <c r="Q225" s="221">
        <v>0.0070000000000000001</v>
      </c>
      <c r="R225" s="221">
        <f>Q225*H225</f>
        <v>0.28000000000000003</v>
      </c>
      <c r="S225" s="221">
        <v>0</v>
      </c>
      <c r="T225" s="222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3" t="s">
        <v>234</v>
      </c>
      <c r="AT225" s="223" t="s">
        <v>244</v>
      </c>
      <c r="AU225" s="223" t="s">
        <v>78</v>
      </c>
      <c r="AY225" s="18" t="s">
        <v>187</v>
      </c>
      <c r="BE225" s="224">
        <f>IF(N225="základní",J225,0)</f>
        <v>0</v>
      </c>
      <c r="BF225" s="224">
        <f>IF(N225="snížená",J225,0)</f>
        <v>0</v>
      </c>
      <c r="BG225" s="224">
        <f>IF(N225="zákl. přenesená",J225,0)</f>
        <v>0</v>
      </c>
      <c r="BH225" s="224">
        <f>IF(N225="sníž. přenesená",J225,0)</f>
        <v>0</v>
      </c>
      <c r="BI225" s="224">
        <f>IF(N225="nulová",J225,0)</f>
        <v>0</v>
      </c>
      <c r="BJ225" s="18" t="s">
        <v>78</v>
      </c>
      <c r="BK225" s="224">
        <f>ROUND(I225*H225,2)</f>
        <v>0</v>
      </c>
      <c r="BL225" s="18" t="s">
        <v>112</v>
      </c>
      <c r="BM225" s="223" t="s">
        <v>443</v>
      </c>
    </row>
    <row r="226" s="2" customFormat="1" ht="16.5" customHeight="1">
      <c r="A226" s="39"/>
      <c r="B226" s="40"/>
      <c r="C226" s="264" t="s">
        <v>444</v>
      </c>
      <c r="D226" s="264" t="s">
        <v>244</v>
      </c>
      <c r="E226" s="265" t="s">
        <v>445</v>
      </c>
      <c r="F226" s="266" t="s">
        <v>446</v>
      </c>
      <c r="G226" s="267" t="s">
        <v>330</v>
      </c>
      <c r="H226" s="268">
        <v>47</v>
      </c>
      <c r="I226" s="269"/>
      <c r="J226" s="270">
        <f>ROUND(I226*H226,2)</f>
        <v>0</v>
      </c>
      <c r="K226" s="266" t="s">
        <v>19</v>
      </c>
      <c r="L226" s="271"/>
      <c r="M226" s="272" t="s">
        <v>19</v>
      </c>
      <c r="N226" s="273" t="s">
        <v>42</v>
      </c>
      <c r="O226" s="85"/>
      <c r="P226" s="221">
        <f>O226*H226</f>
        <v>0</v>
      </c>
      <c r="Q226" s="221">
        <v>0.0070000000000000001</v>
      </c>
      <c r="R226" s="221">
        <f>Q226*H226</f>
        <v>0.32900000000000001</v>
      </c>
      <c r="S226" s="221">
        <v>0</v>
      </c>
      <c r="T226" s="222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3" t="s">
        <v>234</v>
      </c>
      <c r="AT226" s="223" t="s">
        <v>244</v>
      </c>
      <c r="AU226" s="223" t="s">
        <v>78</v>
      </c>
      <c r="AY226" s="18" t="s">
        <v>187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8" t="s">
        <v>78</v>
      </c>
      <c r="BK226" s="224">
        <f>ROUND(I226*H226,2)</f>
        <v>0</v>
      </c>
      <c r="BL226" s="18" t="s">
        <v>112</v>
      </c>
      <c r="BM226" s="223" t="s">
        <v>447</v>
      </c>
    </row>
    <row r="227" s="2" customFormat="1" ht="16.5" customHeight="1">
      <c r="A227" s="39"/>
      <c r="B227" s="40"/>
      <c r="C227" s="264" t="s">
        <v>448</v>
      </c>
      <c r="D227" s="264" t="s">
        <v>244</v>
      </c>
      <c r="E227" s="265" t="s">
        <v>449</v>
      </c>
      <c r="F227" s="266" t="s">
        <v>450</v>
      </c>
      <c r="G227" s="267" t="s">
        <v>330</v>
      </c>
      <c r="H227" s="268">
        <v>47</v>
      </c>
      <c r="I227" s="269"/>
      <c r="J227" s="270">
        <f>ROUND(I227*H227,2)</f>
        <v>0</v>
      </c>
      <c r="K227" s="266" t="s">
        <v>19</v>
      </c>
      <c r="L227" s="271"/>
      <c r="M227" s="272" t="s">
        <v>19</v>
      </c>
      <c r="N227" s="273" t="s">
        <v>42</v>
      </c>
      <c r="O227" s="85"/>
      <c r="P227" s="221">
        <f>O227*H227</f>
        <v>0</v>
      </c>
      <c r="Q227" s="221">
        <v>0.0070000000000000001</v>
      </c>
      <c r="R227" s="221">
        <f>Q227*H227</f>
        <v>0.32900000000000001</v>
      </c>
      <c r="S227" s="221">
        <v>0</v>
      </c>
      <c r="T227" s="222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3" t="s">
        <v>234</v>
      </c>
      <c r="AT227" s="223" t="s">
        <v>244</v>
      </c>
      <c r="AU227" s="223" t="s">
        <v>78</v>
      </c>
      <c r="AY227" s="18" t="s">
        <v>187</v>
      </c>
      <c r="BE227" s="224">
        <f>IF(N227="základní",J227,0)</f>
        <v>0</v>
      </c>
      <c r="BF227" s="224">
        <f>IF(N227="snížená",J227,0)</f>
        <v>0</v>
      </c>
      <c r="BG227" s="224">
        <f>IF(N227="zákl. přenesená",J227,0)</f>
        <v>0</v>
      </c>
      <c r="BH227" s="224">
        <f>IF(N227="sníž. přenesená",J227,0)</f>
        <v>0</v>
      </c>
      <c r="BI227" s="224">
        <f>IF(N227="nulová",J227,0)</f>
        <v>0</v>
      </c>
      <c r="BJ227" s="18" t="s">
        <v>78</v>
      </c>
      <c r="BK227" s="224">
        <f>ROUND(I227*H227,2)</f>
        <v>0</v>
      </c>
      <c r="BL227" s="18" t="s">
        <v>112</v>
      </c>
      <c r="BM227" s="223" t="s">
        <v>451</v>
      </c>
    </row>
    <row r="228" s="12" customFormat="1" ht="22.8" customHeight="1">
      <c r="A228" s="12"/>
      <c r="B228" s="198"/>
      <c r="C228" s="199"/>
      <c r="D228" s="200" t="s">
        <v>70</v>
      </c>
      <c r="E228" s="275" t="s">
        <v>452</v>
      </c>
      <c r="F228" s="275" t="s">
        <v>453</v>
      </c>
      <c r="G228" s="199"/>
      <c r="H228" s="199"/>
      <c r="I228" s="202"/>
      <c r="J228" s="276">
        <f>BK228</f>
        <v>0</v>
      </c>
      <c r="K228" s="199"/>
      <c r="L228" s="204"/>
      <c r="M228" s="205"/>
      <c r="N228" s="206"/>
      <c r="O228" s="206"/>
      <c r="P228" s="207">
        <f>SUM(P229:P232)</f>
        <v>0</v>
      </c>
      <c r="Q228" s="206"/>
      <c r="R228" s="207">
        <f>SUM(R229:R232)</f>
        <v>0.16</v>
      </c>
      <c r="S228" s="206"/>
      <c r="T228" s="208">
        <f>SUM(T229:T232)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9" t="s">
        <v>78</v>
      </c>
      <c r="AT228" s="210" t="s">
        <v>70</v>
      </c>
      <c r="AU228" s="210" t="s">
        <v>78</v>
      </c>
      <c r="AY228" s="209" t="s">
        <v>187</v>
      </c>
      <c r="BK228" s="211">
        <f>SUM(BK229:BK232)</f>
        <v>0</v>
      </c>
    </row>
    <row r="229" s="2" customFormat="1" ht="16.5" customHeight="1">
      <c r="A229" s="39"/>
      <c r="B229" s="40"/>
      <c r="C229" s="212" t="s">
        <v>454</v>
      </c>
      <c r="D229" s="212" t="s">
        <v>188</v>
      </c>
      <c r="E229" s="213" t="s">
        <v>455</v>
      </c>
      <c r="F229" s="214" t="s">
        <v>456</v>
      </c>
      <c r="G229" s="215" t="s">
        <v>362</v>
      </c>
      <c r="H229" s="216">
        <v>16</v>
      </c>
      <c r="I229" s="217"/>
      <c r="J229" s="218">
        <f>ROUND(I229*H229,2)</f>
        <v>0</v>
      </c>
      <c r="K229" s="214" t="s">
        <v>19</v>
      </c>
      <c r="L229" s="45"/>
      <c r="M229" s="219" t="s">
        <v>19</v>
      </c>
      <c r="N229" s="220" t="s">
        <v>42</v>
      </c>
      <c r="O229" s="85"/>
      <c r="P229" s="221">
        <f>O229*H229</f>
        <v>0</v>
      </c>
      <c r="Q229" s="221">
        <v>0.01</v>
      </c>
      <c r="R229" s="221">
        <f>Q229*H229</f>
        <v>0.16</v>
      </c>
      <c r="S229" s="221">
        <v>0</v>
      </c>
      <c r="T229" s="222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3" t="s">
        <v>112</v>
      </c>
      <c r="AT229" s="223" t="s">
        <v>188</v>
      </c>
      <c r="AU229" s="223" t="s">
        <v>80</v>
      </c>
      <c r="AY229" s="18" t="s">
        <v>187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8" t="s">
        <v>78</v>
      </c>
      <c r="BK229" s="224">
        <f>ROUND(I229*H229,2)</f>
        <v>0</v>
      </c>
      <c r="BL229" s="18" t="s">
        <v>112</v>
      </c>
      <c r="BM229" s="223" t="s">
        <v>457</v>
      </c>
    </row>
    <row r="230" s="2" customFormat="1">
      <c r="A230" s="39"/>
      <c r="B230" s="40"/>
      <c r="C230" s="41"/>
      <c r="D230" s="232" t="s">
        <v>315</v>
      </c>
      <c r="E230" s="41"/>
      <c r="F230" s="274" t="s">
        <v>458</v>
      </c>
      <c r="G230" s="41"/>
      <c r="H230" s="41"/>
      <c r="I230" s="227"/>
      <c r="J230" s="41"/>
      <c r="K230" s="41"/>
      <c r="L230" s="45"/>
      <c r="M230" s="228"/>
      <c r="N230" s="229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315</v>
      </c>
      <c r="AU230" s="18" t="s">
        <v>80</v>
      </c>
    </row>
    <row r="231" s="13" customFormat="1">
      <c r="A231" s="13"/>
      <c r="B231" s="230"/>
      <c r="C231" s="231"/>
      <c r="D231" s="232" t="s">
        <v>202</v>
      </c>
      <c r="E231" s="233" t="s">
        <v>19</v>
      </c>
      <c r="F231" s="234" t="s">
        <v>281</v>
      </c>
      <c r="G231" s="231"/>
      <c r="H231" s="235">
        <v>16</v>
      </c>
      <c r="I231" s="236"/>
      <c r="J231" s="231"/>
      <c r="K231" s="231"/>
      <c r="L231" s="237"/>
      <c r="M231" s="238"/>
      <c r="N231" s="239"/>
      <c r="O231" s="239"/>
      <c r="P231" s="239"/>
      <c r="Q231" s="239"/>
      <c r="R231" s="239"/>
      <c r="S231" s="239"/>
      <c r="T231" s="24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1" t="s">
        <v>202</v>
      </c>
      <c r="AU231" s="241" t="s">
        <v>80</v>
      </c>
      <c r="AV231" s="13" t="s">
        <v>80</v>
      </c>
      <c r="AW231" s="13" t="s">
        <v>32</v>
      </c>
      <c r="AX231" s="13" t="s">
        <v>71</v>
      </c>
      <c r="AY231" s="241" t="s">
        <v>187</v>
      </c>
    </row>
    <row r="232" s="15" customFormat="1">
      <c r="A232" s="15"/>
      <c r="B232" s="253"/>
      <c r="C232" s="254"/>
      <c r="D232" s="232" t="s">
        <v>202</v>
      </c>
      <c r="E232" s="255" t="s">
        <v>19</v>
      </c>
      <c r="F232" s="256" t="s">
        <v>205</v>
      </c>
      <c r="G232" s="254"/>
      <c r="H232" s="257">
        <v>16</v>
      </c>
      <c r="I232" s="258"/>
      <c r="J232" s="254"/>
      <c r="K232" s="254"/>
      <c r="L232" s="259"/>
      <c r="M232" s="260"/>
      <c r="N232" s="261"/>
      <c r="O232" s="261"/>
      <c r="P232" s="261"/>
      <c r="Q232" s="261"/>
      <c r="R232" s="261"/>
      <c r="S232" s="261"/>
      <c r="T232" s="262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3" t="s">
        <v>202</v>
      </c>
      <c r="AU232" s="263" t="s">
        <v>80</v>
      </c>
      <c r="AV232" s="15" t="s">
        <v>112</v>
      </c>
      <c r="AW232" s="15" t="s">
        <v>32</v>
      </c>
      <c r="AX232" s="15" t="s">
        <v>78</v>
      </c>
      <c r="AY232" s="263" t="s">
        <v>187</v>
      </c>
    </row>
    <row r="233" s="12" customFormat="1" ht="22.8" customHeight="1">
      <c r="A233" s="12"/>
      <c r="B233" s="198"/>
      <c r="C233" s="199"/>
      <c r="D233" s="200" t="s">
        <v>70</v>
      </c>
      <c r="E233" s="275" t="s">
        <v>459</v>
      </c>
      <c r="F233" s="275" t="s">
        <v>460</v>
      </c>
      <c r="G233" s="199"/>
      <c r="H233" s="199"/>
      <c r="I233" s="202"/>
      <c r="J233" s="276">
        <f>BK233</f>
        <v>0</v>
      </c>
      <c r="K233" s="199"/>
      <c r="L233" s="204"/>
      <c r="M233" s="205"/>
      <c r="N233" s="206"/>
      <c r="O233" s="206"/>
      <c r="P233" s="207">
        <f>SUM(P234:P235)</f>
        <v>0</v>
      </c>
      <c r="Q233" s="206"/>
      <c r="R233" s="207">
        <f>SUM(R234:R235)</f>
        <v>0</v>
      </c>
      <c r="S233" s="206"/>
      <c r="T233" s="208">
        <f>SUM(T234:T235)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9" t="s">
        <v>78</v>
      </c>
      <c r="AT233" s="210" t="s">
        <v>70</v>
      </c>
      <c r="AU233" s="210" t="s">
        <v>78</v>
      </c>
      <c r="AY233" s="209" t="s">
        <v>187</v>
      </c>
      <c r="BK233" s="211">
        <f>SUM(BK234:BK235)</f>
        <v>0</v>
      </c>
    </row>
    <row r="234" s="2" customFormat="1" ht="16.5" customHeight="1">
      <c r="A234" s="39"/>
      <c r="B234" s="40"/>
      <c r="C234" s="212" t="s">
        <v>461</v>
      </c>
      <c r="D234" s="212" t="s">
        <v>188</v>
      </c>
      <c r="E234" s="213" t="s">
        <v>462</v>
      </c>
      <c r="F234" s="214" t="s">
        <v>463</v>
      </c>
      <c r="G234" s="215" t="s">
        <v>464</v>
      </c>
      <c r="H234" s="216">
        <v>24.751000000000001</v>
      </c>
      <c r="I234" s="217"/>
      <c r="J234" s="218">
        <f>ROUND(I234*H234,2)</f>
        <v>0</v>
      </c>
      <c r="K234" s="214" t="s">
        <v>192</v>
      </c>
      <c r="L234" s="45"/>
      <c r="M234" s="219" t="s">
        <v>19</v>
      </c>
      <c r="N234" s="220" t="s">
        <v>42</v>
      </c>
      <c r="O234" s="85"/>
      <c r="P234" s="221">
        <f>O234*H234</f>
        <v>0</v>
      </c>
      <c r="Q234" s="221">
        <v>0</v>
      </c>
      <c r="R234" s="221">
        <f>Q234*H234</f>
        <v>0</v>
      </c>
      <c r="S234" s="221">
        <v>0</v>
      </c>
      <c r="T234" s="222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3" t="s">
        <v>112</v>
      </c>
      <c r="AT234" s="223" t="s">
        <v>188</v>
      </c>
      <c r="AU234" s="223" t="s">
        <v>80</v>
      </c>
      <c r="AY234" s="18" t="s">
        <v>187</v>
      </c>
      <c r="BE234" s="224">
        <f>IF(N234="základní",J234,0)</f>
        <v>0</v>
      </c>
      <c r="BF234" s="224">
        <f>IF(N234="snížená",J234,0)</f>
        <v>0</v>
      </c>
      <c r="BG234" s="224">
        <f>IF(N234="zákl. přenesená",J234,0)</f>
        <v>0</v>
      </c>
      <c r="BH234" s="224">
        <f>IF(N234="sníž. přenesená",J234,0)</f>
        <v>0</v>
      </c>
      <c r="BI234" s="224">
        <f>IF(N234="nulová",J234,0)</f>
        <v>0</v>
      </c>
      <c r="BJ234" s="18" t="s">
        <v>78</v>
      </c>
      <c r="BK234" s="224">
        <f>ROUND(I234*H234,2)</f>
        <v>0</v>
      </c>
      <c r="BL234" s="18" t="s">
        <v>112</v>
      </c>
      <c r="BM234" s="223" t="s">
        <v>465</v>
      </c>
    </row>
    <row r="235" s="2" customFormat="1">
      <c r="A235" s="39"/>
      <c r="B235" s="40"/>
      <c r="C235" s="41"/>
      <c r="D235" s="225" t="s">
        <v>195</v>
      </c>
      <c r="E235" s="41"/>
      <c r="F235" s="226" t="s">
        <v>466</v>
      </c>
      <c r="G235" s="41"/>
      <c r="H235" s="41"/>
      <c r="I235" s="227"/>
      <c r="J235" s="41"/>
      <c r="K235" s="41"/>
      <c r="L235" s="45"/>
      <c r="M235" s="277"/>
      <c r="N235" s="278"/>
      <c r="O235" s="279"/>
      <c r="P235" s="279"/>
      <c r="Q235" s="279"/>
      <c r="R235" s="279"/>
      <c r="S235" s="279"/>
      <c r="T235" s="280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195</v>
      </c>
      <c r="AU235" s="18" t="s">
        <v>80</v>
      </c>
    </row>
    <row r="236" s="2" customFormat="1" ht="6.96" customHeight="1">
      <c r="A236" s="39"/>
      <c r="B236" s="60"/>
      <c r="C236" s="61"/>
      <c r="D236" s="61"/>
      <c r="E236" s="61"/>
      <c r="F236" s="61"/>
      <c r="G236" s="61"/>
      <c r="H236" s="61"/>
      <c r="I236" s="61"/>
      <c r="J236" s="61"/>
      <c r="K236" s="61"/>
      <c r="L236" s="45"/>
      <c r="M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</row>
  </sheetData>
  <sheetProtection sheet="1" autoFilter="0" formatColumns="0" formatRows="0" objects="1" scenarios="1" spinCount="100000" saltValue="9i6y+WCDfaINmgZSgCbFVTQq2Gx3T7axzZ4X5qqWYB0J+IOHNrlmUG8fzgIRHCCJCBBybb+h6xEfkzbK8AVIAg==" hashValue="D0aX/ZKKE7gOSU9a4THHiFC/tu14k9m6S0DceatVqAjw8bxwTJwxQKAHQtOI76TUJNEF5FgkkZOdzxYDv101Hg==" algorithmName="SHA-512" password="CC35"/>
  <autoFilter ref="C89:K23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3" r:id="rId1" display="https://podminky.urs.cz/item/CS_URS_2022_01/111151231"/>
    <hyperlink ref="F95" r:id="rId2" display="https://podminky.urs.cz/item/CS_URS_2022_01/112101101"/>
    <hyperlink ref="F100" r:id="rId3" display="https://podminky.urs.cz/item/CS_URS_2022_01/112101102"/>
    <hyperlink ref="F105" r:id="rId4" display="https://podminky.urs.cz/item/CS_URS_2022_01/112101103"/>
    <hyperlink ref="F110" r:id="rId5" display="https://podminky.urs.cz/item/CS_URS_2022_01/112251101"/>
    <hyperlink ref="F115" r:id="rId6" display="https://podminky.urs.cz/item/CS_URS_2022_01/112251102"/>
    <hyperlink ref="F120" r:id="rId7" display="https://podminky.urs.cz/item/CS_URS_2022_01/112251103"/>
    <hyperlink ref="F122" r:id="rId8" display="https://podminky.urs.cz/item/CS_URS_2022_01/181451121"/>
    <hyperlink ref="F139" r:id="rId9" display="https://podminky.urs.cz/item/CS_URS_2022_01/183101113"/>
    <hyperlink ref="F141" r:id="rId10" display="https://podminky.urs.cz/item/CS_URS_2022_01/183101115"/>
    <hyperlink ref="F143" r:id="rId11" display="https://podminky.urs.cz/item/CS_URS_2022_01/183403112"/>
    <hyperlink ref="F145" r:id="rId12" display="https://podminky.urs.cz/item/CS_URS_2022_01/183403114"/>
    <hyperlink ref="F147" r:id="rId13" display="https://podminky.urs.cz/item/CS_URS_2022_01/183403152"/>
    <hyperlink ref="F149" r:id="rId14" display="https://podminky.urs.cz/item/CS_URS_2022_01/184102111"/>
    <hyperlink ref="F151" r:id="rId15" display="https://podminky.urs.cz/item/CS_URS_2022_01/184102113"/>
    <hyperlink ref="F153" r:id="rId16" display="https://podminky.urs.cz/item/CS_URS_2022_01/184911431"/>
    <hyperlink ref="F162" r:id="rId17" display="https://podminky.urs.cz/item/CS_URS_2022_01/185803211"/>
    <hyperlink ref="F164" r:id="rId18" display="https://podminky.urs.cz/item/CS_URS_2022_01/185851121"/>
    <hyperlink ref="F172" r:id="rId19" display="https://podminky.urs.cz/item/CS_URS_2022_01/185851129"/>
    <hyperlink ref="F235" r:id="rId20" display="https://podminky.urs.cz/item/CS_URS_2022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80</v>
      </c>
    </row>
    <row r="4" s="1" customFormat="1" ht="24.96" customHeight="1">
      <c r="B4" s="21"/>
      <c r="D4" s="142" t="s">
        <v>159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Biocentrum BC3, BC5 a biokoridory, k. ú. Moutnice</v>
      </c>
      <c r="F7" s="144"/>
      <c r="G7" s="144"/>
      <c r="H7" s="144"/>
      <c r="L7" s="21"/>
    </row>
    <row r="8">
      <c r="B8" s="21"/>
      <c r="D8" s="144" t="s">
        <v>160</v>
      </c>
      <c r="L8" s="21"/>
    </row>
    <row r="9" s="1" customFormat="1" ht="16.5" customHeight="1">
      <c r="B9" s="21"/>
      <c r="E9" s="145" t="s">
        <v>161</v>
      </c>
      <c r="F9" s="1"/>
      <c r="G9" s="1"/>
      <c r="H9" s="1"/>
      <c r="L9" s="21"/>
    </row>
    <row r="10" s="1" customFormat="1" ht="12" customHeight="1">
      <c r="B10" s="21"/>
      <c r="D10" s="144" t="s">
        <v>162</v>
      </c>
      <c r="L10" s="21"/>
    </row>
    <row r="11" s="2" customFormat="1" ht="16.5" customHeight="1">
      <c r="A11" s="39"/>
      <c r="B11" s="45"/>
      <c r="C11" s="39"/>
      <c r="D11" s="39"/>
      <c r="E11" s="157" t="s">
        <v>467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468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469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27</v>
      </c>
      <c r="G16" s="39"/>
      <c r="H16" s="39"/>
      <c r="I16" s="144" t="s">
        <v>23</v>
      </c>
      <c r="J16" s="148" t="str">
        <f>'Rekapitulace stavby'!AN8</f>
        <v>15. 4. 2022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tr">
        <f>IF('Rekapitulace stavby'!AN10="","",'Rekapitulace stavby'!AN10)</f>
        <v/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 xml:space="preserve"> </v>
      </c>
      <c r="F19" s="39"/>
      <c r="G19" s="39"/>
      <c r="H19" s="39"/>
      <c r="I19" s="144" t="s">
        <v>28</v>
      </c>
      <c r="J19" s="134" t="str">
        <f>IF('Rekapitulace stavby'!AN11="","",'Rekapitulace stavby'!AN11)</f>
        <v/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tr">
        <f>IF('Rekapitulace stavby'!AN16="","",'Rekapitulace stavby'!AN16)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4" t="s">
        <v>28</v>
      </c>
      <c r="J25" s="134" t="str">
        <f>IF('Rekapitulace stavby'!AN17="","",'Rekapitulace stavby'!AN17)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33</v>
      </c>
      <c r="E27" s="39"/>
      <c r="F27" s="39"/>
      <c r="G27" s="39"/>
      <c r="H27" s="39"/>
      <c r="I27" s="144" t="s">
        <v>26</v>
      </c>
      <c r="J27" s="134" t="str">
        <f>IF('Rekapitulace stavby'!AN19="","",'Rekapitulace stavby'!AN19)</f>
        <v/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>VZD INVEST, s.r.o.</v>
      </c>
      <c r="F28" s="39"/>
      <c r="G28" s="39"/>
      <c r="H28" s="39"/>
      <c r="I28" s="144" t="s">
        <v>28</v>
      </c>
      <c r="J28" s="134" t="str">
        <f>IF('Rekapitulace stavby'!AN20="","",'Rekapitulace stavby'!AN20)</f>
        <v/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37</v>
      </c>
      <c r="E34" s="39"/>
      <c r="F34" s="39"/>
      <c r="G34" s="39"/>
      <c r="H34" s="39"/>
      <c r="I34" s="39"/>
      <c r="J34" s="155">
        <f>ROUND(J93,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39</v>
      </c>
      <c r="G36" s="39"/>
      <c r="H36" s="39"/>
      <c r="I36" s="156" t="s">
        <v>38</v>
      </c>
      <c r="J36" s="156" t="s">
        <v>40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41</v>
      </c>
      <c r="E37" s="144" t="s">
        <v>42</v>
      </c>
      <c r="F37" s="158">
        <f>ROUND((SUM(BE93:BE126)),  2)</f>
        <v>0</v>
      </c>
      <c r="G37" s="39"/>
      <c r="H37" s="39"/>
      <c r="I37" s="159">
        <v>0.20999999999999999</v>
      </c>
      <c r="J37" s="158">
        <f>ROUND(((SUM(BE93:BE126))*I37),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43</v>
      </c>
      <c r="F38" s="158">
        <f>ROUND((SUM(BF93:BF126)),  2)</f>
        <v>0</v>
      </c>
      <c r="G38" s="39"/>
      <c r="H38" s="39"/>
      <c r="I38" s="159">
        <v>0.14999999999999999</v>
      </c>
      <c r="J38" s="158">
        <f>ROUND(((SUM(BF93:BF126))*I38),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44</v>
      </c>
      <c r="F39" s="158">
        <f>ROUND((SUM(BG93:BG126)),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45</v>
      </c>
      <c r="F40" s="158">
        <f>ROUND((SUM(BH93:BH126)),  2)</f>
        <v>0</v>
      </c>
      <c r="G40" s="39"/>
      <c r="H40" s="39"/>
      <c r="I40" s="159">
        <v>0.14999999999999999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46</v>
      </c>
      <c r="F41" s="158">
        <f>ROUND((SUM(BI93:BI126)),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47</v>
      </c>
      <c r="E43" s="162"/>
      <c r="F43" s="162"/>
      <c r="G43" s="163" t="s">
        <v>48</v>
      </c>
      <c r="H43" s="164" t="s">
        <v>49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164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1" t="str">
        <f>E7</f>
        <v>Biocentrum BC3, BC5 a biokoridory, k. ú. Moutnice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160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161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162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81" t="s">
        <v>467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468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SO 01.2.1 - BC3 - Výsadba dřevin - následná péče - 1. rok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3" t="str">
        <f>IF(J16="","",J16)</f>
        <v>15. 4. 2022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 xml:space="preserve"> </v>
      </c>
      <c r="G62" s="41"/>
      <c r="H62" s="41"/>
      <c r="I62" s="33" t="s">
        <v>31</v>
      </c>
      <c r="J62" s="37" t="str">
        <f>E25</f>
        <v xml:space="preserve"> 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33</v>
      </c>
      <c r="J63" s="37" t="str">
        <f>E28</f>
        <v>VZD INVEST, s.r.o.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165</v>
      </c>
      <c r="D65" s="173"/>
      <c r="E65" s="173"/>
      <c r="F65" s="173"/>
      <c r="G65" s="173"/>
      <c r="H65" s="173"/>
      <c r="I65" s="173"/>
      <c r="J65" s="174" t="s">
        <v>166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69</v>
      </c>
      <c r="D67" s="41"/>
      <c r="E67" s="41"/>
      <c r="F67" s="41"/>
      <c r="G67" s="41"/>
      <c r="H67" s="41"/>
      <c r="I67" s="41"/>
      <c r="J67" s="103">
        <f>J93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167</v>
      </c>
    </row>
    <row r="68" s="9" customFormat="1" ht="24.96" customHeight="1">
      <c r="A68" s="9"/>
      <c r="B68" s="176"/>
      <c r="C68" s="177"/>
      <c r="D68" s="178" t="s">
        <v>170</v>
      </c>
      <c r="E68" s="179"/>
      <c r="F68" s="179"/>
      <c r="G68" s="179"/>
      <c r="H68" s="179"/>
      <c r="I68" s="179"/>
      <c r="J68" s="180">
        <f>J94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470</v>
      </c>
      <c r="E69" s="184"/>
      <c r="F69" s="184"/>
      <c r="G69" s="184"/>
      <c r="H69" s="184"/>
      <c r="I69" s="184"/>
      <c r="J69" s="185">
        <f>J95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173</v>
      </c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1" t="str">
        <f>E7</f>
        <v>Biocentrum BC3, BC5 a biokoridory, k. ú. Moutnice</v>
      </c>
      <c r="F79" s="33"/>
      <c r="G79" s="33"/>
      <c r="H79" s="33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160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1" customFormat="1" ht="16.5" customHeight="1">
      <c r="B81" s="22"/>
      <c r="C81" s="23"/>
      <c r="D81" s="23"/>
      <c r="E81" s="171" t="s">
        <v>161</v>
      </c>
      <c r="F81" s="23"/>
      <c r="G81" s="23"/>
      <c r="H81" s="23"/>
      <c r="I81" s="23"/>
      <c r="J81" s="23"/>
      <c r="K81" s="23"/>
      <c r="L81" s="21"/>
    </row>
    <row r="82" s="1" customFormat="1" ht="12" customHeight="1">
      <c r="B82" s="22"/>
      <c r="C82" s="33" t="s">
        <v>162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281" t="s">
        <v>467</v>
      </c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468</v>
      </c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E13</f>
        <v>SO 01.2.1 - BC3 - Výsadba dřevin - následná péče - 1. rok</v>
      </c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F16</f>
        <v xml:space="preserve"> </v>
      </c>
      <c r="G87" s="41"/>
      <c r="H87" s="41"/>
      <c r="I87" s="33" t="s">
        <v>23</v>
      </c>
      <c r="J87" s="73" t="str">
        <f>IF(J16="","",J16)</f>
        <v>15. 4. 2022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E19</f>
        <v xml:space="preserve"> </v>
      </c>
      <c r="G89" s="41"/>
      <c r="H89" s="41"/>
      <c r="I89" s="33" t="s">
        <v>31</v>
      </c>
      <c r="J89" s="37" t="str">
        <f>E25</f>
        <v xml:space="preserve"> 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29</v>
      </c>
      <c r="D90" s="41"/>
      <c r="E90" s="41"/>
      <c r="F90" s="28" t="str">
        <f>IF(E22="","",E22)</f>
        <v>Vyplň údaj</v>
      </c>
      <c r="G90" s="41"/>
      <c r="H90" s="41"/>
      <c r="I90" s="33" t="s">
        <v>33</v>
      </c>
      <c r="J90" s="37" t="str">
        <f>E28</f>
        <v>VZD INVEST, s.r.o.</v>
      </c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7"/>
      <c r="B92" s="188"/>
      <c r="C92" s="189" t="s">
        <v>174</v>
      </c>
      <c r="D92" s="190" t="s">
        <v>56</v>
      </c>
      <c r="E92" s="190" t="s">
        <v>52</v>
      </c>
      <c r="F92" s="190" t="s">
        <v>53</v>
      </c>
      <c r="G92" s="190" t="s">
        <v>175</v>
      </c>
      <c r="H92" s="190" t="s">
        <v>176</v>
      </c>
      <c r="I92" s="190" t="s">
        <v>177</v>
      </c>
      <c r="J92" s="190" t="s">
        <v>166</v>
      </c>
      <c r="K92" s="191" t="s">
        <v>178</v>
      </c>
      <c r="L92" s="192"/>
      <c r="M92" s="93" t="s">
        <v>19</v>
      </c>
      <c r="N92" s="94" t="s">
        <v>41</v>
      </c>
      <c r="O92" s="94" t="s">
        <v>179</v>
      </c>
      <c r="P92" s="94" t="s">
        <v>180</v>
      </c>
      <c r="Q92" s="94" t="s">
        <v>181</v>
      </c>
      <c r="R92" s="94" t="s">
        <v>182</v>
      </c>
      <c r="S92" s="94" t="s">
        <v>183</v>
      </c>
      <c r="T92" s="95" t="s">
        <v>184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39"/>
      <c r="B93" s="40"/>
      <c r="C93" s="100" t="s">
        <v>185</v>
      </c>
      <c r="D93" s="41"/>
      <c r="E93" s="41"/>
      <c r="F93" s="41"/>
      <c r="G93" s="41"/>
      <c r="H93" s="41"/>
      <c r="I93" s="41"/>
      <c r="J93" s="193">
        <f>BK93</f>
        <v>0</v>
      </c>
      <c r="K93" s="41"/>
      <c r="L93" s="45"/>
      <c r="M93" s="96"/>
      <c r="N93" s="194"/>
      <c r="O93" s="97"/>
      <c r="P93" s="195">
        <f>P94</f>
        <v>0</v>
      </c>
      <c r="Q93" s="97"/>
      <c r="R93" s="195">
        <f>R94</f>
        <v>0.78800000000000003</v>
      </c>
      <c r="S93" s="97"/>
      <c r="T93" s="196">
        <f>T94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70</v>
      </c>
      <c r="AU93" s="18" t="s">
        <v>167</v>
      </c>
      <c r="BK93" s="197">
        <f>BK94</f>
        <v>0</v>
      </c>
    </row>
    <row r="94" s="12" customFormat="1" ht="25.92" customHeight="1">
      <c r="A94" s="12"/>
      <c r="B94" s="198"/>
      <c r="C94" s="199"/>
      <c r="D94" s="200" t="s">
        <v>70</v>
      </c>
      <c r="E94" s="201" t="s">
        <v>383</v>
      </c>
      <c r="F94" s="201" t="s">
        <v>384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</f>
        <v>0</v>
      </c>
      <c r="Q94" s="206"/>
      <c r="R94" s="207">
        <f>R95</f>
        <v>0.78800000000000003</v>
      </c>
      <c r="S94" s="206"/>
      <c r="T94" s="208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78</v>
      </c>
      <c r="AT94" s="210" t="s">
        <v>70</v>
      </c>
      <c r="AU94" s="210" t="s">
        <v>71</v>
      </c>
      <c r="AY94" s="209" t="s">
        <v>187</v>
      </c>
      <c r="BK94" s="211">
        <f>BK95</f>
        <v>0</v>
      </c>
    </row>
    <row r="95" s="12" customFormat="1" ht="22.8" customHeight="1">
      <c r="A95" s="12"/>
      <c r="B95" s="198"/>
      <c r="C95" s="199"/>
      <c r="D95" s="200" t="s">
        <v>70</v>
      </c>
      <c r="E95" s="275" t="s">
        <v>78</v>
      </c>
      <c r="F95" s="275" t="s">
        <v>186</v>
      </c>
      <c r="G95" s="199"/>
      <c r="H95" s="199"/>
      <c r="I95" s="202"/>
      <c r="J95" s="276">
        <f>BK95</f>
        <v>0</v>
      </c>
      <c r="K95" s="199"/>
      <c r="L95" s="204"/>
      <c r="M95" s="205"/>
      <c r="N95" s="206"/>
      <c r="O95" s="206"/>
      <c r="P95" s="207">
        <f>SUM(P96:P126)</f>
        <v>0</v>
      </c>
      <c r="Q95" s="206"/>
      <c r="R95" s="207">
        <f>SUM(R96:R126)</f>
        <v>0.78800000000000003</v>
      </c>
      <c r="S95" s="206"/>
      <c r="T95" s="208">
        <f>SUM(T96:T126)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78</v>
      </c>
      <c r="AT95" s="210" t="s">
        <v>70</v>
      </c>
      <c r="AU95" s="210" t="s">
        <v>78</v>
      </c>
      <c r="AY95" s="209" t="s">
        <v>187</v>
      </c>
      <c r="BK95" s="211">
        <f>SUM(BK96:BK126)</f>
        <v>0</v>
      </c>
    </row>
    <row r="96" s="2" customFormat="1" ht="21.75" customHeight="1">
      <c r="A96" s="39"/>
      <c r="B96" s="40"/>
      <c r="C96" s="212" t="s">
        <v>78</v>
      </c>
      <c r="D96" s="212" t="s">
        <v>188</v>
      </c>
      <c r="E96" s="213" t="s">
        <v>189</v>
      </c>
      <c r="F96" s="214" t="s">
        <v>190</v>
      </c>
      <c r="G96" s="215" t="s">
        <v>191</v>
      </c>
      <c r="H96" s="216">
        <v>7666</v>
      </c>
      <c r="I96" s="217"/>
      <c r="J96" s="218">
        <f>ROUND(I96*H96,2)</f>
        <v>0</v>
      </c>
      <c r="K96" s="214" t="s">
        <v>192</v>
      </c>
      <c r="L96" s="45"/>
      <c r="M96" s="219" t="s">
        <v>19</v>
      </c>
      <c r="N96" s="220" t="s">
        <v>42</v>
      </c>
      <c r="O96" s="85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3" t="s">
        <v>112</v>
      </c>
      <c r="AT96" s="223" t="s">
        <v>188</v>
      </c>
      <c r="AU96" s="223" t="s">
        <v>80</v>
      </c>
      <c r="AY96" s="18" t="s">
        <v>187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78</v>
      </c>
      <c r="BK96" s="224">
        <f>ROUND(I96*H96,2)</f>
        <v>0</v>
      </c>
      <c r="BL96" s="18" t="s">
        <v>112</v>
      </c>
      <c r="BM96" s="223" t="s">
        <v>471</v>
      </c>
    </row>
    <row r="97" s="2" customFormat="1">
      <c r="A97" s="39"/>
      <c r="B97" s="40"/>
      <c r="C97" s="41"/>
      <c r="D97" s="225" t="s">
        <v>195</v>
      </c>
      <c r="E97" s="41"/>
      <c r="F97" s="226" t="s">
        <v>196</v>
      </c>
      <c r="G97" s="41"/>
      <c r="H97" s="41"/>
      <c r="I97" s="227"/>
      <c r="J97" s="41"/>
      <c r="K97" s="41"/>
      <c r="L97" s="45"/>
      <c r="M97" s="228"/>
      <c r="N97" s="229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195</v>
      </c>
      <c r="AU97" s="18" t="s">
        <v>80</v>
      </c>
    </row>
    <row r="98" s="2" customFormat="1" ht="16.5" customHeight="1">
      <c r="A98" s="39"/>
      <c r="B98" s="40"/>
      <c r="C98" s="212" t="s">
        <v>80</v>
      </c>
      <c r="D98" s="212" t="s">
        <v>188</v>
      </c>
      <c r="E98" s="213" t="s">
        <v>472</v>
      </c>
      <c r="F98" s="214" t="s">
        <v>473</v>
      </c>
      <c r="G98" s="215" t="s">
        <v>199</v>
      </c>
      <c r="H98" s="216">
        <v>78</v>
      </c>
      <c r="I98" s="217"/>
      <c r="J98" s="218">
        <f>ROUND(I98*H98,2)</f>
        <v>0</v>
      </c>
      <c r="K98" s="214" t="s">
        <v>474</v>
      </c>
      <c r="L98" s="45"/>
      <c r="M98" s="219" t="s">
        <v>19</v>
      </c>
      <c r="N98" s="220" t="s">
        <v>42</v>
      </c>
      <c r="O98" s="85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3" t="s">
        <v>112</v>
      </c>
      <c r="AT98" s="223" t="s">
        <v>188</v>
      </c>
      <c r="AU98" s="223" t="s">
        <v>80</v>
      </c>
      <c r="AY98" s="18" t="s">
        <v>187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78</v>
      </c>
      <c r="BK98" s="224">
        <f>ROUND(I98*H98,2)</f>
        <v>0</v>
      </c>
      <c r="BL98" s="18" t="s">
        <v>112</v>
      </c>
      <c r="BM98" s="223" t="s">
        <v>475</v>
      </c>
    </row>
    <row r="99" s="2" customFormat="1">
      <c r="A99" s="39"/>
      <c r="B99" s="40"/>
      <c r="C99" s="41"/>
      <c r="D99" s="225" t="s">
        <v>195</v>
      </c>
      <c r="E99" s="41"/>
      <c r="F99" s="226" t="s">
        <v>476</v>
      </c>
      <c r="G99" s="41"/>
      <c r="H99" s="41"/>
      <c r="I99" s="227"/>
      <c r="J99" s="41"/>
      <c r="K99" s="41"/>
      <c r="L99" s="45"/>
      <c r="M99" s="228"/>
      <c r="N99" s="229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195</v>
      </c>
      <c r="AU99" s="18" t="s">
        <v>80</v>
      </c>
    </row>
    <row r="100" s="13" customFormat="1">
      <c r="A100" s="13"/>
      <c r="B100" s="230"/>
      <c r="C100" s="231"/>
      <c r="D100" s="232" t="s">
        <v>202</v>
      </c>
      <c r="E100" s="233" t="s">
        <v>19</v>
      </c>
      <c r="F100" s="234" t="s">
        <v>296</v>
      </c>
      <c r="G100" s="231"/>
      <c r="H100" s="235">
        <v>78</v>
      </c>
      <c r="I100" s="236"/>
      <c r="J100" s="231"/>
      <c r="K100" s="231"/>
      <c r="L100" s="237"/>
      <c r="M100" s="238"/>
      <c r="N100" s="239"/>
      <c r="O100" s="239"/>
      <c r="P100" s="239"/>
      <c r="Q100" s="239"/>
      <c r="R100" s="239"/>
      <c r="S100" s="239"/>
      <c r="T100" s="24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202</v>
      </c>
      <c r="AU100" s="241" t="s">
        <v>80</v>
      </c>
      <c r="AV100" s="13" t="s">
        <v>80</v>
      </c>
      <c r="AW100" s="13" t="s">
        <v>32</v>
      </c>
      <c r="AX100" s="13" t="s">
        <v>71</v>
      </c>
      <c r="AY100" s="241" t="s">
        <v>187</v>
      </c>
    </row>
    <row r="101" s="15" customFormat="1">
      <c r="A101" s="15"/>
      <c r="B101" s="253"/>
      <c r="C101" s="254"/>
      <c r="D101" s="232" t="s">
        <v>202</v>
      </c>
      <c r="E101" s="255" t="s">
        <v>19</v>
      </c>
      <c r="F101" s="256" t="s">
        <v>205</v>
      </c>
      <c r="G101" s="254"/>
      <c r="H101" s="257">
        <v>78</v>
      </c>
      <c r="I101" s="258"/>
      <c r="J101" s="254"/>
      <c r="K101" s="254"/>
      <c r="L101" s="259"/>
      <c r="M101" s="260"/>
      <c r="N101" s="261"/>
      <c r="O101" s="261"/>
      <c r="P101" s="261"/>
      <c r="Q101" s="261"/>
      <c r="R101" s="261"/>
      <c r="S101" s="261"/>
      <c r="T101" s="262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63" t="s">
        <v>202</v>
      </c>
      <c r="AU101" s="263" t="s">
        <v>80</v>
      </c>
      <c r="AV101" s="15" t="s">
        <v>112</v>
      </c>
      <c r="AW101" s="15" t="s">
        <v>32</v>
      </c>
      <c r="AX101" s="15" t="s">
        <v>78</v>
      </c>
      <c r="AY101" s="263" t="s">
        <v>187</v>
      </c>
    </row>
    <row r="102" s="2" customFormat="1" ht="16.5" customHeight="1">
      <c r="A102" s="39"/>
      <c r="B102" s="40"/>
      <c r="C102" s="212" t="s">
        <v>91</v>
      </c>
      <c r="D102" s="212" t="s">
        <v>188</v>
      </c>
      <c r="E102" s="213" t="s">
        <v>477</v>
      </c>
      <c r="F102" s="214" t="s">
        <v>478</v>
      </c>
      <c r="G102" s="215" t="s">
        <v>303</v>
      </c>
      <c r="H102" s="216">
        <v>28.199999999999999</v>
      </c>
      <c r="I102" s="217"/>
      <c r="J102" s="218">
        <f>ROUND(I102*H102,2)</f>
        <v>0</v>
      </c>
      <c r="K102" s="214" t="s">
        <v>19</v>
      </c>
      <c r="L102" s="45"/>
      <c r="M102" s="219" t="s">
        <v>19</v>
      </c>
      <c r="N102" s="220" t="s">
        <v>42</v>
      </c>
      <c r="O102" s="85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3" t="s">
        <v>112</v>
      </c>
      <c r="AT102" s="223" t="s">
        <v>188</v>
      </c>
      <c r="AU102" s="223" t="s">
        <v>80</v>
      </c>
      <c r="AY102" s="18" t="s">
        <v>187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8" t="s">
        <v>78</v>
      </c>
      <c r="BK102" s="224">
        <f>ROUND(I102*H102,2)</f>
        <v>0</v>
      </c>
      <c r="BL102" s="18" t="s">
        <v>112</v>
      </c>
      <c r="BM102" s="223" t="s">
        <v>479</v>
      </c>
    </row>
    <row r="103" s="2" customFormat="1">
      <c r="A103" s="39"/>
      <c r="B103" s="40"/>
      <c r="C103" s="41"/>
      <c r="D103" s="232" t="s">
        <v>315</v>
      </c>
      <c r="E103" s="41"/>
      <c r="F103" s="274" t="s">
        <v>480</v>
      </c>
      <c r="G103" s="41"/>
      <c r="H103" s="41"/>
      <c r="I103" s="227"/>
      <c r="J103" s="41"/>
      <c r="K103" s="41"/>
      <c r="L103" s="45"/>
      <c r="M103" s="228"/>
      <c r="N103" s="229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315</v>
      </c>
      <c r="AU103" s="18" t="s">
        <v>80</v>
      </c>
    </row>
    <row r="104" s="13" customFormat="1">
      <c r="A104" s="13"/>
      <c r="B104" s="230"/>
      <c r="C104" s="231"/>
      <c r="D104" s="232" t="s">
        <v>202</v>
      </c>
      <c r="E104" s="233" t="s">
        <v>19</v>
      </c>
      <c r="F104" s="234" t="s">
        <v>481</v>
      </c>
      <c r="G104" s="231"/>
      <c r="H104" s="235">
        <v>18.719999999999999</v>
      </c>
      <c r="I104" s="236"/>
      <c r="J104" s="231"/>
      <c r="K104" s="231"/>
      <c r="L104" s="237"/>
      <c r="M104" s="238"/>
      <c r="N104" s="239"/>
      <c r="O104" s="239"/>
      <c r="P104" s="239"/>
      <c r="Q104" s="239"/>
      <c r="R104" s="239"/>
      <c r="S104" s="239"/>
      <c r="T104" s="24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1" t="s">
        <v>202</v>
      </c>
      <c r="AU104" s="241" t="s">
        <v>80</v>
      </c>
      <c r="AV104" s="13" t="s">
        <v>80</v>
      </c>
      <c r="AW104" s="13" t="s">
        <v>32</v>
      </c>
      <c r="AX104" s="13" t="s">
        <v>71</v>
      </c>
      <c r="AY104" s="241" t="s">
        <v>187</v>
      </c>
    </row>
    <row r="105" s="14" customFormat="1">
      <c r="A105" s="14"/>
      <c r="B105" s="242"/>
      <c r="C105" s="243"/>
      <c r="D105" s="232" t="s">
        <v>202</v>
      </c>
      <c r="E105" s="244" t="s">
        <v>19</v>
      </c>
      <c r="F105" s="245" t="s">
        <v>482</v>
      </c>
      <c r="G105" s="243"/>
      <c r="H105" s="246">
        <v>18.719999999999999</v>
      </c>
      <c r="I105" s="247"/>
      <c r="J105" s="243"/>
      <c r="K105" s="243"/>
      <c r="L105" s="248"/>
      <c r="M105" s="249"/>
      <c r="N105" s="250"/>
      <c r="O105" s="250"/>
      <c r="P105" s="250"/>
      <c r="Q105" s="250"/>
      <c r="R105" s="250"/>
      <c r="S105" s="250"/>
      <c r="T105" s="25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2" t="s">
        <v>202</v>
      </c>
      <c r="AU105" s="252" t="s">
        <v>80</v>
      </c>
      <c r="AV105" s="14" t="s">
        <v>91</v>
      </c>
      <c r="AW105" s="14" t="s">
        <v>32</v>
      </c>
      <c r="AX105" s="14" t="s">
        <v>71</v>
      </c>
      <c r="AY105" s="252" t="s">
        <v>187</v>
      </c>
    </row>
    <row r="106" s="13" customFormat="1">
      <c r="A106" s="13"/>
      <c r="B106" s="230"/>
      <c r="C106" s="231"/>
      <c r="D106" s="232" t="s">
        <v>202</v>
      </c>
      <c r="E106" s="233" t="s">
        <v>19</v>
      </c>
      <c r="F106" s="234" t="s">
        <v>483</v>
      </c>
      <c r="G106" s="231"/>
      <c r="H106" s="235">
        <v>9.4800000000000004</v>
      </c>
      <c r="I106" s="236"/>
      <c r="J106" s="231"/>
      <c r="K106" s="231"/>
      <c r="L106" s="237"/>
      <c r="M106" s="238"/>
      <c r="N106" s="239"/>
      <c r="O106" s="239"/>
      <c r="P106" s="239"/>
      <c r="Q106" s="239"/>
      <c r="R106" s="239"/>
      <c r="S106" s="239"/>
      <c r="T106" s="24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1" t="s">
        <v>202</v>
      </c>
      <c r="AU106" s="241" t="s">
        <v>80</v>
      </c>
      <c r="AV106" s="13" t="s">
        <v>80</v>
      </c>
      <c r="AW106" s="13" t="s">
        <v>32</v>
      </c>
      <c r="AX106" s="13" t="s">
        <v>71</v>
      </c>
      <c r="AY106" s="241" t="s">
        <v>187</v>
      </c>
    </row>
    <row r="107" s="14" customFormat="1">
      <c r="A107" s="14"/>
      <c r="B107" s="242"/>
      <c r="C107" s="243"/>
      <c r="D107" s="232" t="s">
        <v>202</v>
      </c>
      <c r="E107" s="244" t="s">
        <v>19</v>
      </c>
      <c r="F107" s="245" t="s">
        <v>484</v>
      </c>
      <c r="G107" s="243"/>
      <c r="H107" s="246">
        <v>9.4800000000000004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202</v>
      </c>
      <c r="AU107" s="252" t="s">
        <v>80</v>
      </c>
      <c r="AV107" s="14" t="s">
        <v>91</v>
      </c>
      <c r="AW107" s="14" t="s">
        <v>32</v>
      </c>
      <c r="AX107" s="14" t="s">
        <v>71</v>
      </c>
      <c r="AY107" s="252" t="s">
        <v>187</v>
      </c>
    </row>
    <row r="108" s="15" customFormat="1">
      <c r="A108" s="15"/>
      <c r="B108" s="253"/>
      <c r="C108" s="254"/>
      <c r="D108" s="232" t="s">
        <v>202</v>
      </c>
      <c r="E108" s="255" t="s">
        <v>19</v>
      </c>
      <c r="F108" s="256" t="s">
        <v>205</v>
      </c>
      <c r="G108" s="254"/>
      <c r="H108" s="257">
        <v>28.199999999999999</v>
      </c>
      <c r="I108" s="258"/>
      <c r="J108" s="254"/>
      <c r="K108" s="254"/>
      <c r="L108" s="259"/>
      <c r="M108" s="260"/>
      <c r="N108" s="261"/>
      <c r="O108" s="261"/>
      <c r="P108" s="261"/>
      <c r="Q108" s="261"/>
      <c r="R108" s="261"/>
      <c r="S108" s="261"/>
      <c r="T108" s="262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3" t="s">
        <v>202</v>
      </c>
      <c r="AU108" s="263" t="s">
        <v>80</v>
      </c>
      <c r="AV108" s="15" t="s">
        <v>112</v>
      </c>
      <c r="AW108" s="15" t="s">
        <v>32</v>
      </c>
      <c r="AX108" s="15" t="s">
        <v>78</v>
      </c>
      <c r="AY108" s="263" t="s">
        <v>187</v>
      </c>
    </row>
    <row r="109" s="2" customFormat="1" ht="16.5" customHeight="1">
      <c r="A109" s="39"/>
      <c r="B109" s="40"/>
      <c r="C109" s="212" t="s">
        <v>112</v>
      </c>
      <c r="D109" s="212" t="s">
        <v>188</v>
      </c>
      <c r="E109" s="213" t="s">
        <v>485</v>
      </c>
      <c r="F109" s="214" t="s">
        <v>486</v>
      </c>
      <c r="G109" s="215" t="s">
        <v>330</v>
      </c>
      <c r="H109" s="216">
        <v>32</v>
      </c>
      <c r="I109" s="217"/>
      <c r="J109" s="218">
        <f>ROUND(I109*H109,2)</f>
        <v>0</v>
      </c>
      <c r="K109" s="214" t="s">
        <v>19</v>
      </c>
      <c r="L109" s="45"/>
      <c r="M109" s="219" t="s">
        <v>19</v>
      </c>
      <c r="N109" s="220" t="s">
        <v>42</v>
      </c>
      <c r="O109" s="85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3" t="s">
        <v>112</v>
      </c>
      <c r="AT109" s="223" t="s">
        <v>188</v>
      </c>
      <c r="AU109" s="223" t="s">
        <v>80</v>
      </c>
      <c r="AY109" s="18" t="s">
        <v>187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8" t="s">
        <v>78</v>
      </c>
      <c r="BK109" s="224">
        <f>ROUND(I109*H109,2)</f>
        <v>0</v>
      </c>
      <c r="BL109" s="18" t="s">
        <v>112</v>
      </c>
      <c r="BM109" s="223" t="s">
        <v>487</v>
      </c>
    </row>
    <row r="110" s="2" customFormat="1">
      <c r="A110" s="39"/>
      <c r="B110" s="40"/>
      <c r="C110" s="41"/>
      <c r="D110" s="232" t="s">
        <v>315</v>
      </c>
      <c r="E110" s="41"/>
      <c r="F110" s="274" t="s">
        <v>488</v>
      </c>
      <c r="G110" s="41"/>
      <c r="H110" s="41"/>
      <c r="I110" s="227"/>
      <c r="J110" s="41"/>
      <c r="K110" s="41"/>
      <c r="L110" s="45"/>
      <c r="M110" s="228"/>
      <c r="N110" s="229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315</v>
      </c>
      <c r="AU110" s="18" t="s">
        <v>80</v>
      </c>
    </row>
    <row r="111" s="13" customFormat="1">
      <c r="A111" s="13"/>
      <c r="B111" s="230"/>
      <c r="C111" s="231"/>
      <c r="D111" s="232" t="s">
        <v>202</v>
      </c>
      <c r="E111" s="233" t="s">
        <v>19</v>
      </c>
      <c r="F111" s="234" t="s">
        <v>385</v>
      </c>
      <c r="G111" s="231"/>
      <c r="H111" s="235">
        <v>32</v>
      </c>
      <c r="I111" s="236"/>
      <c r="J111" s="231"/>
      <c r="K111" s="231"/>
      <c r="L111" s="237"/>
      <c r="M111" s="238"/>
      <c r="N111" s="239"/>
      <c r="O111" s="239"/>
      <c r="P111" s="239"/>
      <c r="Q111" s="239"/>
      <c r="R111" s="239"/>
      <c r="S111" s="239"/>
      <c r="T111" s="24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1" t="s">
        <v>202</v>
      </c>
      <c r="AU111" s="241" t="s">
        <v>80</v>
      </c>
      <c r="AV111" s="13" t="s">
        <v>80</v>
      </c>
      <c r="AW111" s="13" t="s">
        <v>32</v>
      </c>
      <c r="AX111" s="13" t="s">
        <v>71</v>
      </c>
      <c r="AY111" s="241" t="s">
        <v>187</v>
      </c>
    </row>
    <row r="112" s="14" customFormat="1">
      <c r="A112" s="14"/>
      <c r="B112" s="242"/>
      <c r="C112" s="243"/>
      <c r="D112" s="232" t="s">
        <v>202</v>
      </c>
      <c r="E112" s="244" t="s">
        <v>19</v>
      </c>
      <c r="F112" s="245" t="s">
        <v>489</v>
      </c>
      <c r="G112" s="243"/>
      <c r="H112" s="246">
        <v>32</v>
      </c>
      <c r="I112" s="247"/>
      <c r="J112" s="243"/>
      <c r="K112" s="243"/>
      <c r="L112" s="248"/>
      <c r="M112" s="249"/>
      <c r="N112" s="250"/>
      <c r="O112" s="250"/>
      <c r="P112" s="250"/>
      <c r="Q112" s="250"/>
      <c r="R112" s="250"/>
      <c r="S112" s="250"/>
      <c r="T112" s="25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2" t="s">
        <v>202</v>
      </c>
      <c r="AU112" s="252" t="s">
        <v>80</v>
      </c>
      <c r="AV112" s="14" t="s">
        <v>91</v>
      </c>
      <c r="AW112" s="14" t="s">
        <v>32</v>
      </c>
      <c r="AX112" s="14" t="s">
        <v>71</v>
      </c>
      <c r="AY112" s="252" t="s">
        <v>187</v>
      </c>
    </row>
    <row r="113" s="15" customFormat="1">
      <c r="A113" s="15"/>
      <c r="B113" s="253"/>
      <c r="C113" s="254"/>
      <c r="D113" s="232" t="s">
        <v>202</v>
      </c>
      <c r="E113" s="255" t="s">
        <v>19</v>
      </c>
      <c r="F113" s="256" t="s">
        <v>205</v>
      </c>
      <c r="G113" s="254"/>
      <c r="H113" s="257">
        <v>32</v>
      </c>
      <c r="I113" s="258"/>
      <c r="J113" s="254"/>
      <c r="K113" s="254"/>
      <c r="L113" s="259"/>
      <c r="M113" s="260"/>
      <c r="N113" s="261"/>
      <c r="O113" s="261"/>
      <c r="P113" s="261"/>
      <c r="Q113" s="261"/>
      <c r="R113" s="261"/>
      <c r="S113" s="261"/>
      <c r="T113" s="262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3" t="s">
        <v>202</v>
      </c>
      <c r="AU113" s="263" t="s">
        <v>80</v>
      </c>
      <c r="AV113" s="15" t="s">
        <v>112</v>
      </c>
      <c r="AW113" s="15" t="s">
        <v>32</v>
      </c>
      <c r="AX113" s="15" t="s">
        <v>78</v>
      </c>
      <c r="AY113" s="263" t="s">
        <v>187</v>
      </c>
    </row>
    <row r="114" s="2" customFormat="1" ht="16.5" customHeight="1">
      <c r="A114" s="39"/>
      <c r="B114" s="40"/>
      <c r="C114" s="212" t="s">
        <v>216</v>
      </c>
      <c r="D114" s="212" t="s">
        <v>188</v>
      </c>
      <c r="E114" s="213" t="s">
        <v>490</v>
      </c>
      <c r="F114" s="214" t="s">
        <v>491</v>
      </c>
      <c r="G114" s="215" t="s">
        <v>492</v>
      </c>
      <c r="H114" s="216">
        <v>64</v>
      </c>
      <c r="I114" s="217"/>
      <c r="J114" s="218">
        <f>ROUND(I114*H114,2)</f>
        <v>0</v>
      </c>
      <c r="K114" s="214" t="s">
        <v>19</v>
      </c>
      <c r="L114" s="45"/>
      <c r="M114" s="219" t="s">
        <v>19</v>
      </c>
      <c r="N114" s="220" t="s">
        <v>42</v>
      </c>
      <c r="O114" s="85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3" t="s">
        <v>112</v>
      </c>
      <c r="AT114" s="223" t="s">
        <v>188</v>
      </c>
      <c r="AU114" s="223" t="s">
        <v>80</v>
      </c>
      <c r="AY114" s="18" t="s">
        <v>187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8" t="s">
        <v>78</v>
      </c>
      <c r="BK114" s="224">
        <f>ROUND(I114*H114,2)</f>
        <v>0</v>
      </c>
      <c r="BL114" s="18" t="s">
        <v>112</v>
      </c>
      <c r="BM114" s="223" t="s">
        <v>493</v>
      </c>
    </row>
    <row r="115" s="2" customFormat="1" ht="16.5" customHeight="1">
      <c r="A115" s="39"/>
      <c r="B115" s="40"/>
      <c r="C115" s="212" t="s">
        <v>223</v>
      </c>
      <c r="D115" s="212" t="s">
        <v>188</v>
      </c>
      <c r="E115" s="213" t="s">
        <v>494</v>
      </c>
      <c r="F115" s="214" t="s">
        <v>495</v>
      </c>
      <c r="G115" s="215" t="s">
        <v>330</v>
      </c>
      <c r="H115" s="216">
        <v>8</v>
      </c>
      <c r="I115" s="217"/>
      <c r="J115" s="218">
        <f>ROUND(I115*H115,2)</f>
        <v>0</v>
      </c>
      <c r="K115" s="214" t="s">
        <v>19</v>
      </c>
      <c r="L115" s="45"/>
      <c r="M115" s="219" t="s">
        <v>19</v>
      </c>
      <c r="N115" s="220" t="s">
        <v>42</v>
      </c>
      <c r="O115" s="85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3" t="s">
        <v>112</v>
      </c>
      <c r="AT115" s="223" t="s">
        <v>188</v>
      </c>
      <c r="AU115" s="223" t="s">
        <v>80</v>
      </c>
      <c r="AY115" s="18" t="s">
        <v>187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8" t="s">
        <v>78</v>
      </c>
      <c r="BK115" s="224">
        <f>ROUND(I115*H115,2)</f>
        <v>0</v>
      </c>
      <c r="BL115" s="18" t="s">
        <v>112</v>
      </c>
      <c r="BM115" s="223" t="s">
        <v>496</v>
      </c>
    </row>
    <row r="116" s="2" customFormat="1">
      <c r="A116" s="39"/>
      <c r="B116" s="40"/>
      <c r="C116" s="41"/>
      <c r="D116" s="232" t="s">
        <v>315</v>
      </c>
      <c r="E116" s="41"/>
      <c r="F116" s="274" t="s">
        <v>488</v>
      </c>
      <c r="G116" s="41"/>
      <c r="H116" s="41"/>
      <c r="I116" s="227"/>
      <c r="J116" s="41"/>
      <c r="K116" s="41"/>
      <c r="L116" s="45"/>
      <c r="M116" s="228"/>
      <c r="N116" s="229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315</v>
      </c>
      <c r="AU116" s="18" t="s">
        <v>80</v>
      </c>
    </row>
    <row r="117" s="13" customFormat="1">
      <c r="A117" s="13"/>
      <c r="B117" s="230"/>
      <c r="C117" s="231"/>
      <c r="D117" s="232" t="s">
        <v>202</v>
      </c>
      <c r="E117" s="233" t="s">
        <v>19</v>
      </c>
      <c r="F117" s="234" t="s">
        <v>234</v>
      </c>
      <c r="G117" s="231"/>
      <c r="H117" s="235">
        <v>8</v>
      </c>
      <c r="I117" s="236"/>
      <c r="J117" s="231"/>
      <c r="K117" s="231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202</v>
      </c>
      <c r="AU117" s="241" t="s">
        <v>80</v>
      </c>
      <c r="AV117" s="13" t="s">
        <v>80</v>
      </c>
      <c r="AW117" s="13" t="s">
        <v>32</v>
      </c>
      <c r="AX117" s="13" t="s">
        <v>71</v>
      </c>
      <c r="AY117" s="241" t="s">
        <v>187</v>
      </c>
    </row>
    <row r="118" s="14" customFormat="1">
      <c r="A118" s="14"/>
      <c r="B118" s="242"/>
      <c r="C118" s="243"/>
      <c r="D118" s="232" t="s">
        <v>202</v>
      </c>
      <c r="E118" s="244" t="s">
        <v>19</v>
      </c>
      <c r="F118" s="245" t="s">
        <v>497</v>
      </c>
      <c r="G118" s="243"/>
      <c r="H118" s="246">
        <v>8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202</v>
      </c>
      <c r="AU118" s="252" t="s">
        <v>80</v>
      </c>
      <c r="AV118" s="14" t="s">
        <v>91</v>
      </c>
      <c r="AW118" s="14" t="s">
        <v>32</v>
      </c>
      <c r="AX118" s="14" t="s">
        <v>71</v>
      </c>
      <c r="AY118" s="252" t="s">
        <v>187</v>
      </c>
    </row>
    <row r="119" s="15" customFormat="1">
      <c r="A119" s="15"/>
      <c r="B119" s="253"/>
      <c r="C119" s="254"/>
      <c r="D119" s="232" t="s">
        <v>202</v>
      </c>
      <c r="E119" s="255" t="s">
        <v>19</v>
      </c>
      <c r="F119" s="256" t="s">
        <v>205</v>
      </c>
      <c r="G119" s="254"/>
      <c r="H119" s="257">
        <v>8</v>
      </c>
      <c r="I119" s="258"/>
      <c r="J119" s="254"/>
      <c r="K119" s="254"/>
      <c r="L119" s="259"/>
      <c r="M119" s="260"/>
      <c r="N119" s="261"/>
      <c r="O119" s="261"/>
      <c r="P119" s="261"/>
      <c r="Q119" s="261"/>
      <c r="R119" s="261"/>
      <c r="S119" s="261"/>
      <c r="T119" s="262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3" t="s">
        <v>202</v>
      </c>
      <c r="AU119" s="263" t="s">
        <v>80</v>
      </c>
      <c r="AV119" s="15" t="s">
        <v>112</v>
      </c>
      <c r="AW119" s="15" t="s">
        <v>32</v>
      </c>
      <c r="AX119" s="15" t="s">
        <v>78</v>
      </c>
      <c r="AY119" s="263" t="s">
        <v>187</v>
      </c>
    </row>
    <row r="120" s="2" customFormat="1" ht="16.5" customHeight="1">
      <c r="A120" s="39"/>
      <c r="B120" s="40"/>
      <c r="C120" s="212" t="s">
        <v>229</v>
      </c>
      <c r="D120" s="212" t="s">
        <v>188</v>
      </c>
      <c r="E120" s="213" t="s">
        <v>498</v>
      </c>
      <c r="F120" s="214" t="s">
        <v>499</v>
      </c>
      <c r="G120" s="215" t="s">
        <v>191</v>
      </c>
      <c r="H120" s="216">
        <v>39.399999999999999</v>
      </c>
      <c r="I120" s="217"/>
      <c r="J120" s="218">
        <f>ROUND(I120*H120,2)</f>
        <v>0</v>
      </c>
      <c r="K120" s="214" t="s">
        <v>19</v>
      </c>
      <c r="L120" s="45"/>
      <c r="M120" s="219" t="s">
        <v>19</v>
      </c>
      <c r="N120" s="220" t="s">
        <v>42</v>
      </c>
      <c r="O120" s="85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3" t="s">
        <v>112</v>
      </c>
      <c r="AT120" s="223" t="s">
        <v>188</v>
      </c>
      <c r="AU120" s="223" t="s">
        <v>80</v>
      </c>
      <c r="AY120" s="18" t="s">
        <v>187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8" t="s">
        <v>78</v>
      </c>
      <c r="BK120" s="224">
        <f>ROUND(I120*H120,2)</f>
        <v>0</v>
      </c>
      <c r="BL120" s="18" t="s">
        <v>112</v>
      </c>
      <c r="BM120" s="223" t="s">
        <v>500</v>
      </c>
    </row>
    <row r="121" s="13" customFormat="1">
      <c r="A121" s="13"/>
      <c r="B121" s="230"/>
      <c r="C121" s="231"/>
      <c r="D121" s="232" t="s">
        <v>202</v>
      </c>
      <c r="E121" s="233" t="s">
        <v>19</v>
      </c>
      <c r="F121" s="234" t="s">
        <v>501</v>
      </c>
      <c r="G121" s="231"/>
      <c r="H121" s="235">
        <v>39.399999999999999</v>
      </c>
      <c r="I121" s="236"/>
      <c r="J121" s="231"/>
      <c r="K121" s="231"/>
      <c r="L121" s="237"/>
      <c r="M121" s="238"/>
      <c r="N121" s="239"/>
      <c r="O121" s="239"/>
      <c r="P121" s="239"/>
      <c r="Q121" s="239"/>
      <c r="R121" s="239"/>
      <c r="S121" s="239"/>
      <c r="T121" s="24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1" t="s">
        <v>202</v>
      </c>
      <c r="AU121" s="241" t="s">
        <v>80</v>
      </c>
      <c r="AV121" s="13" t="s">
        <v>80</v>
      </c>
      <c r="AW121" s="13" t="s">
        <v>32</v>
      </c>
      <c r="AX121" s="13" t="s">
        <v>71</v>
      </c>
      <c r="AY121" s="241" t="s">
        <v>187</v>
      </c>
    </row>
    <row r="122" s="15" customFormat="1">
      <c r="A122" s="15"/>
      <c r="B122" s="253"/>
      <c r="C122" s="254"/>
      <c r="D122" s="232" t="s">
        <v>202</v>
      </c>
      <c r="E122" s="255" t="s">
        <v>19</v>
      </c>
      <c r="F122" s="256" t="s">
        <v>205</v>
      </c>
      <c r="G122" s="254"/>
      <c r="H122" s="257">
        <v>39.399999999999999</v>
      </c>
      <c r="I122" s="258"/>
      <c r="J122" s="254"/>
      <c r="K122" s="254"/>
      <c r="L122" s="259"/>
      <c r="M122" s="260"/>
      <c r="N122" s="261"/>
      <c r="O122" s="261"/>
      <c r="P122" s="261"/>
      <c r="Q122" s="261"/>
      <c r="R122" s="261"/>
      <c r="S122" s="261"/>
      <c r="T122" s="262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3" t="s">
        <v>202</v>
      </c>
      <c r="AU122" s="263" t="s">
        <v>80</v>
      </c>
      <c r="AV122" s="15" t="s">
        <v>112</v>
      </c>
      <c r="AW122" s="15" t="s">
        <v>32</v>
      </c>
      <c r="AX122" s="15" t="s">
        <v>78</v>
      </c>
      <c r="AY122" s="263" t="s">
        <v>187</v>
      </c>
    </row>
    <row r="123" s="2" customFormat="1" ht="16.5" customHeight="1">
      <c r="A123" s="39"/>
      <c r="B123" s="40"/>
      <c r="C123" s="264" t="s">
        <v>234</v>
      </c>
      <c r="D123" s="264" t="s">
        <v>244</v>
      </c>
      <c r="E123" s="265" t="s">
        <v>301</v>
      </c>
      <c r="F123" s="266" t="s">
        <v>302</v>
      </c>
      <c r="G123" s="267" t="s">
        <v>303</v>
      </c>
      <c r="H123" s="268">
        <v>3.9399999999999999</v>
      </c>
      <c r="I123" s="269"/>
      <c r="J123" s="270">
        <f>ROUND(I123*H123,2)</f>
        <v>0</v>
      </c>
      <c r="K123" s="266" t="s">
        <v>19</v>
      </c>
      <c r="L123" s="271"/>
      <c r="M123" s="272" t="s">
        <v>19</v>
      </c>
      <c r="N123" s="273" t="s">
        <v>42</v>
      </c>
      <c r="O123" s="85"/>
      <c r="P123" s="221">
        <f>O123*H123</f>
        <v>0</v>
      </c>
      <c r="Q123" s="221">
        <v>0.20000000000000001</v>
      </c>
      <c r="R123" s="221">
        <f>Q123*H123</f>
        <v>0.78800000000000003</v>
      </c>
      <c r="S123" s="221">
        <v>0</v>
      </c>
      <c r="T123" s="222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3" t="s">
        <v>234</v>
      </c>
      <c r="AT123" s="223" t="s">
        <v>244</v>
      </c>
      <c r="AU123" s="223" t="s">
        <v>80</v>
      </c>
      <c r="AY123" s="18" t="s">
        <v>187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8" t="s">
        <v>78</v>
      </c>
      <c r="BK123" s="224">
        <f>ROUND(I123*H123,2)</f>
        <v>0</v>
      </c>
      <c r="BL123" s="18" t="s">
        <v>112</v>
      </c>
      <c r="BM123" s="223" t="s">
        <v>502</v>
      </c>
    </row>
    <row r="124" s="13" customFormat="1">
      <c r="A124" s="13"/>
      <c r="B124" s="230"/>
      <c r="C124" s="231"/>
      <c r="D124" s="232" t="s">
        <v>202</v>
      </c>
      <c r="E124" s="231"/>
      <c r="F124" s="234" t="s">
        <v>503</v>
      </c>
      <c r="G124" s="231"/>
      <c r="H124" s="235">
        <v>3.9399999999999999</v>
      </c>
      <c r="I124" s="236"/>
      <c r="J124" s="231"/>
      <c r="K124" s="231"/>
      <c r="L124" s="237"/>
      <c r="M124" s="238"/>
      <c r="N124" s="239"/>
      <c r="O124" s="239"/>
      <c r="P124" s="239"/>
      <c r="Q124" s="239"/>
      <c r="R124" s="239"/>
      <c r="S124" s="239"/>
      <c r="T124" s="24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1" t="s">
        <v>202</v>
      </c>
      <c r="AU124" s="241" t="s">
        <v>80</v>
      </c>
      <c r="AV124" s="13" t="s">
        <v>80</v>
      </c>
      <c r="AW124" s="13" t="s">
        <v>4</v>
      </c>
      <c r="AX124" s="13" t="s">
        <v>78</v>
      </c>
      <c r="AY124" s="241" t="s">
        <v>187</v>
      </c>
    </row>
    <row r="125" s="2" customFormat="1" ht="16.5" customHeight="1">
      <c r="A125" s="39"/>
      <c r="B125" s="40"/>
      <c r="C125" s="212" t="s">
        <v>243</v>
      </c>
      <c r="D125" s="212" t="s">
        <v>188</v>
      </c>
      <c r="E125" s="213" t="s">
        <v>504</v>
      </c>
      <c r="F125" s="214" t="s">
        <v>505</v>
      </c>
      <c r="G125" s="215" t="s">
        <v>362</v>
      </c>
      <c r="H125" s="216">
        <v>1</v>
      </c>
      <c r="I125" s="217"/>
      <c r="J125" s="218">
        <f>ROUND(I125*H125,2)</f>
        <v>0</v>
      </c>
      <c r="K125" s="214" t="s">
        <v>19</v>
      </c>
      <c r="L125" s="45"/>
      <c r="M125" s="219" t="s">
        <v>19</v>
      </c>
      <c r="N125" s="220" t="s">
        <v>42</v>
      </c>
      <c r="O125" s="85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3" t="s">
        <v>112</v>
      </c>
      <c r="AT125" s="223" t="s">
        <v>188</v>
      </c>
      <c r="AU125" s="223" t="s">
        <v>80</v>
      </c>
      <c r="AY125" s="18" t="s">
        <v>187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8" t="s">
        <v>78</v>
      </c>
      <c r="BK125" s="224">
        <f>ROUND(I125*H125,2)</f>
        <v>0</v>
      </c>
      <c r="BL125" s="18" t="s">
        <v>112</v>
      </c>
      <c r="BM125" s="223" t="s">
        <v>506</v>
      </c>
    </row>
    <row r="126" s="2" customFormat="1">
      <c r="A126" s="39"/>
      <c r="B126" s="40"/>
      <c r="C126" s="41"/>
      <c r="D126" s="232" t="s">
        <v>315</v>
      </c>
      <c r="E126" s="41"/>
      <c r="F126" s="274" t="s">
        <v>507</v>
      </c>
      <c r="G126" s="41"/>
      <c r="H126" s="41"/>
      <c r="I126" s="227"/>
      <c r="J126" s="41"/>
      <c r="K126" s="41"/>
      <c r="L126" s="45"/>
      <c r="M126" s="277"/>
      <c r="N126" s="278"/>
      <c r="O126" s="279"/>
      <c r="P126" s="279"/>
      <c r="Q126" s="279"/>
      <c r="R126" s="279"/>
      <c r="S126" s="279"/>
      <c r="T126" s="280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315</v>
      </c>
      <c r="AU126" s="18" t="s">
        <v>80</v>
      </c>
    </row>
    <row r="127" s="2" customFormat="1" ht="6.96" customHeight="1">
      <c r="A127" s="39"/>
      <c r="B127" s="60"/>
      <c r="C127" s="61"/>
      <c r="D127" s="61"/>
      <c r="E127" s="61"/>
      <c r="F127" s="61"/>
      <c r="G127" s="61"/>
      <c r="H127" s="61"/>
      <c r="I127" s="61"/>
      <c r="J127" s="61"/>
      <c r="K127" s="61"/>
      <c r="L127" s="45"/>
      <c r="M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</sheetData>
  <sheetProtection sheet="1" autoFilter="0" formatColumns="0" formatRows="0" objects="1" scenarios="1" spinCount="100000" saltValue="Rq/FXd8WIxjarU4wPm4i1tl6yFSGGCSIQCyyZ6lzrROV21XT3jh72s3axZbVdcz45CtTvq2wCnqZC08lCedE8g==" hashValue="CNJpdnPlxYk86L252sTV5mCuEOPcOOz7baY1W1x/MaYfaNpoReQGzfPW0sckLdlwGUoowDLcq2X+DyH5caq48Q==" algorithmName="SHA-512" password="CC35"/>
  <autoFilter ref="C92:K126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hyperlinks>
    <hyperlink ref="F97" r:id="rId1" display="https://podminky.urs.cz/item/CS_URS_2022_01/111151231"/>
    <hyperlink ref="F99" r:id="rId2" display="https://podminky.urs.cz/item/CS_URS_2021_01/184801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80</v>
      </c>
    </row>
    <row r="4" s="1" customFormat="1" ht="24.96" customHeight="1">
      <c r="B4" s="21"/>
      <c r="D4" s="142" t="s">
        <v>159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Biocentrum BC3, BC5 a biokoridory, k. ú. Moutnice</v>
      </c>
      <c r="F7" s="144"/>
      <c r="G7" s="144"/>
      <c r="H7" s="144"/>
      <c r="L7" s="21"/>
    </row>
    <row r="8">
      <c r="B8" s="21"/>
      <c r="D8" s="144" t="s">
        <v>160</v>
      </c>
      <c r="L8" s="21"/>
    </row>
    <row r="9" s="1" customFormat="1" ht="16.5" customHeight="1">
      <c r="B9" s="21"/>
      <c r="E9" s="145" t="s">
        <v>161</v>
      </c>
      <c r="F9" s="1"/>
      <c r="G9" s="1"/>
      <c r="H9" s="1"/>
      <c r="L9" s="21"/>
    </row>
    <row r="10" s="1" customFormat="1" ht="12" customHeight="1">
      <c r="B10" s="21"/>
      <c r="D10" s="144" t="s">
        <v>162</v>
      </c>
      <c r="L10" s="21"/>
    </row>
    <row r="11" s="2" customFormat="1" ht="16.5" customHeight="1">
      <c r="A11" s="39"/>
      <c r="B11" s="45"/>
      <c r="C11" s="39"/>
      <c r="D11" s="39"/>
      <c r="E11" s="157" t="s">
        <v>467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468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508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27</v>
      </c>
      <c r="G16" s="39"/>
      <c r="H16" s="39"/>
      <c r="I16" s="144" t="s">
        <v>23</v>
      </c>
      <c r="J16" s="148" t="str">
        <f>'Rekapitulace stavby'!AN8</f>
        <v>15. 4. 2022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tr">
        <f>IF('Rekapitulace stavby'!AN10="","",'Rekapitulace stavby'!AN10)</f>
        <v/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 xml:space="preserve"> </v>
      </c>
      <c r="F19" s="39"/>
      <c r="G19" s="39"/>
      <c r="H19" s="39"/>
      <c r="I19" s="144" t="s">
        <v>28</v>
      </c>
      <c r="J19" s="134" t="str">
        <f>IF('Rekapitulace stavby'!AN11="","",'Rekapitulace stavby'!AN11)</f>
        <v/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tr">
        <f>IF('Rekapitulace stavby'!AN16="","",'Rekapitulace stavby'!AN16)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4" t="s">
        <v>28</v>
      </c>
      <c r="J25" s="134" t="str">
        <f>IF('Rekapitulace stavby'!AN17="","",'Rekapitulace stavby'!AN17)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33</v>
      </c>
      <c r="E27" s="39"/>
      <c r="F27" s="39"/>
      <c r="G27" s="39"/>
      <c r="H27" s="39"/>
      <c r="I27" s="144" t="s">
        <v>26</v>
      </c>
      <c r="J27" s="134" t="str">
        <f>IF('Rekapitulace stavby'!AN19="","",'Rekapitulace stavby'!AN19)</f>
        <v/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>VZD INVEST, s.r.o.</v>
      </c>
      <c r="F28" s="39"/>
      <c r="G28" s="39"/>
      <c r="H28" s="39"/>
      <c r="I28" s="144" t="s">
        <v>28</v>
      </c>
      <c r="J28" s="134" t="str">
        <f>IF('Rekapitulace stavby'!AN20="","",'Rekapitulace stavby'!AN20)</f>
        <v/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37</v>
      </c>
      <c r="E34" s="39"/>
      <c r="F34" s="39"/>
      <c r="G34" s="39"/>
      <c r="H34" s="39"/>
      <c r="I34" s="39"/>
      <c r="J34" s="155">
        <f>ROUND(J93,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39</v>
      </c>
      <c r="G36" s="39"/>
      <c r="H36" s="39"/>
      <c r="I36" s="156" t="s">
        <v>38</v>
      </c>
      <c r="J36" s="156" t="s">
        <v>40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41</v>
      </c>
      <c r="E37" s="144" t="s">
        <v>42</v>
      </c>
      <c r="F37" s="158">
        <f>ROUND((SUM(BE93:BE112)),  2)</f>
        <v>0</v>
      </c>
      <c r="G37" s="39"/>
      <c r="H37" s="39"/>
      <c r="I37" s="159">
        <v>0.20999999999999999</v>
      </c>
      <c r="J37" s="158">
        <f>ROUND(((SUM(BE93:BE112))*I37),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43</v>
      </c>
      <c r="F38" s="158">
        <f>ROUND((SUM(BF93:BF112)),  2)</f>
        <v>0</v>
      </c>
      <c r="G38" s="39"/>
      <c r="H38" s="39"/>
      <c r="I38" s="159">
        <v>0.14999999999999999</v>
      </c>
      <c r="J38" s="158">
        <f>ROUND(((SUM(BF93:BF112))*I38),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44</v>
      </c>
      <c r="F39" s="158">
        <f>ROUND((SUM(BG93:BG112)),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45</v>
      </c>
      <c r="F40" s="158">
        <f>ROUND((SUM(BH93:BH112)),  2)</f>
        <v>0</v>
      </c>
      <c r="G40" s="39"/>
      <c r="H40" s="39"/>
      <c r="I40" s="159">
        <v>0.14999999999999999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46</v>
      </c>
      <c r="F41" s="158">
        <f>ROUND((SUM(BI93:BI112)),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47</v>
      </c>
      <c r="E43" s="162"/>
      <c r="F43" s="162"/>
      <c r="G43" s="163" t="s">
        <v>48</v>
      </c>
      <c r="H43" s="164" t="s">
        <v>49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164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1" t="str">
        <f>E7</f>
        <v>Biocentrum BC3, BC5 a biokoridory, k. ú. Moutnice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160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161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162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81" t="s">
        <v>467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468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SO1.2.2 - BC3 - Výsadba dřevin - následná péče - 2. rok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3" t="str">
        <f>IF(J16="","",J16)</f>
        <v>15. 4. 2022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 xml:space="preserve"> </v>
      </c>
      <c r="G62" s="41"/>
      <c r="H62" s="41"/>
      <c r="I62" s="33" t="s">
        <v>31</v>
      </c>
      <c r="J62" s="37" t="str">
        <f>E25</f>
        <v xml:space="preserve"> 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33</v>
      </c>
      <c r="J63" s="37" t="str">
        <f>E28</f>
        <v>VZD INVEST, s.r.o.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165</v>
      </c>
      <c r="D65" s="173"/>
      <c r="E65" s="173"/>
      <c r="F65" s="173"/>
      <c r="G65" s="173"/>
      <c r="H65" s="173"/>
      <c r="I65" s="173"/>
      <c r="J65" s="174" t="s">
        <v>166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69</v>
      </c>
      <c r="D67" s="41"/>
      <c r="E67" s="41"/>
      <c r="F67" s="41"/>
      <c r="G67" s="41"/>
      <c r="H67" s="41"/>
      <c r="I67" s="41"/>
      <c r="J67" s="103">
        <f>J93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167</v>
      </c>
    </row>
    <row r="68" s="9" customFormat="1" ht="24.96" customHeight="1">
      <c r="A68" s="9"/>
      <c r="B68" s="176"/>
      <c r="C68" s="177"/>
      <c r="D68" s="178" t="s">
        <v>170</v>
      </c>
      <c r="E68" s="179"/>
      <c r="F68" s="179"/>
      <c r="G68" s="179"/>
      <c r="H68" s="179"/>
      <c r="I68" s="179"/>
      <c r="J68" s="180">
        <f>J94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470</v>
      </c>
      <c r="E69" s="184"/>
      <c r="F69" s="184"/>
      <c r="G69" s="184"/>
      <c r="H69" s="184"/>
      <c r="I69" s="184"/>
      <c r="J69" s="185">
        <f>J95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173</v>
      </c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1" t="str">
        <f>E7</f>
        <v>Biocentrum BC3, BC5 a biokoridory, k. ú. Moutnice</v>
      </c>
      <c r="F79" s="33"/>
      <c r="G79" s="33"/>
      <c r="H79" s="33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160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1" customFormat="1" ht="16.5" customHeight="1">
      <c r="B81" s="22"/>
      <c r="C81" s="23"/>
      <c r="D81" s="23"/>
      <c r="E81" s="171" t="s">
        <v>161</v>
      </c>
      <c r="F81" s="23"/>
      <c r="G81" s="23"/>
      <c r="H81" s="23"/>
      <c r="I81" s="23"/>
      <c r="J81" s="23"/>
      <c r="K81" s="23"/>
      <c r="L81" s="21"/>
    </row>
    <row r="82" s="1" customFormat="1" ht="12" customHeight="1">
      <c r="B82" s="22"/>
      <c r="C82" s="33" t="s">
        <v>162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281" t="s">
        <v>467</v>
      </c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468</v>
      </c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E13</f>
        <v>SO1.2.2 - BC3 - Výsadba dřevin - následná péče - 2. rok</v>
      </c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F16</f>
        <v xml:space="preserve"> </v>
      </c>
      <c r="G87" s="41"/>
      <c r="H87" s="41"/>
      <c r="I87" s="33" t="s">
        <v>23</v>
      </c>
      <c r="J87" s="73" t="str">
        <f>IF(J16="","",J16)</f>
        <v>15. 4. 2022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E19</f>
        <v xml:space="preserve"> </v>
      </c>
      <c r="G89" s="41"/>
      <c r="H89" s="41"/>
      <c r="I89" s="33" t="s">
        <v>31</v>
      </c>
      <c r="J89" s="37" t="str">
        <f>E25</f>
        <v xml:space="preserve"> 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29</v>
      </c>
      <c r="D90" s="41"/>
      <c r="E90" s="41"/>
      <c r="F90" s="28" t="str">
        <f>IF(E22="","",E22)</f>
        <v>Vyplň údaj</v>
      </c>
      <c r="G90" s="41"/>
      <c r="H90" s="41"/>
      <c r="I90" s="33" t="s">
        <v>33</v>
      </c>
      <c r="J90" s="37" t="str">
        <f>E28</f>
        <v>VZD INVEST, s.r.o.</v>
      </c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7"/>
      <c r="B92" s="188"/>
      <c r="C92" s="189" t="s">
        <v>174</v>
      </c>
      <c r="D92" s="190" t="s">
        <v>56</v>
      </c>
      <c r="E92" s="190" t="s">
        <v>52</v>
      </c>
      <c r="F92" s="190" t="s">
        <v>53</v>
      </c>
      <c r="G92" s="190" t="s">
        <v>175</v>
      </c>
      <c r="H92" s="190" t="s">
        <v>176</v>
      </c>
      <c r="I92" s="190" t="s">
        <v>177</v>
      </c>
      <c r="J92" s="190" t="s">
        <v>166</v>
      </c>
      <c r="K92" s="191" t="s">
        <v>178</v>
      </c>
      <c r="L92" s="192"/>
      <c r="M92" s="93" t="s">
        <v>19</v>
      </c>
      <c r="N92" s="94" t="s">
        <v>41</v>
      </c>
      <c r="O92" s="94" t="s">
        <v>179</v>
      </c>
      <c r="P92" s="94" t="s">
        <v>180</v>
      </c>
      <c r="Q92" s="94" t="s">
        <v>181</v>
      </c>
      <c r="R92" s="94" t="s">
        <v>182</v>
      </c>
      <c r="S92" s="94" t="s">
        <v>183</v>
      </c>
      <c r="T92" s="95" t="s">
        <v>184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39"/>
      <c r="B93" s="40"/>
      <c r="C93" s="100" t="s">
        <v>185</v>
      </c>
      <c r="D93" s="41"/>
      <c r="E93" s="41"/>
      <c r="F93" s="41"/>
      <c r="G93" s="41"/>
      <c r="H93" s="41"/>
      <c r="I93" s="41"/>
      <c r="J93" s="193">
        <f>BK93</f>
        <v>0</v>
      </c>
      <c r="K93" s="41"/>
      <c r="L93" s="45"/>
      <c r="M93" s="96"/>
      <c r="N93" s="194"/>
      <c r="O93" s="97"/>
      <c r="P93" s="195">
        <f>P94</f>
        <v>0</v>
      </c>
      <c r="Q93" s="97"/>
      <c r="R93" s="195">
        <f>R94</f>
        <v>0.78800000000000003</v>
      </c>
      <c r="S93" s="97"/>
      <c r="T93" s="196">
        <f>T94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70</v>
      </c>
      <c r="AU93" s="18" t="s">
        <v>167</v>
      </c>
      <c r="BK93" s="197">
        <f>BK94</f>
        <v>0</v>
      </c>
    </row>
    <row r="94" s="12" customFormat="1" ht="25.92" customHeight="1">
      <c r="A94" s="12"/>
      <c r="B94" s="198"/>
      <c r="C94" s="199"/>
      <c r="D94" s="200" t="s">
        <v>70</v>
      </c>
      <c r="E94" s="201" t="s">
        <v>383</v>
      </c>
      <c r="F94" s="201" t="s">
        <v>384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</f>
        <v>0</v>
      </c>
      <c r="Q94" s="206"/>
      <c r="R94" s="207">
        <f>R95</f>
        <v>0.78800000000000003</v>
      </c>
      <c r="S94" s="206"/>
      <c r="T94" s="208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78</v>
      </c>
      <c r="AT94" s="210" t="s">
        <v>70</v>
      </c>
      <c r="AU94" s="210" t="s">
        <v>71</v>
      </c>
      <c r="AY94" s="209" t="s">
        <v>187</v>
      </c>
      <c r="BK94" s="211">
        <f>BK95</f>
        <v>0</v>
      </c>
    </row>
    <row r="95" s="12" customFormat="1" ht="22.8" customHeight="1">
      <c r="A95" s="12"/>
      <c r="B95" s="198"/>
      <c r="C95" s="199"/>
      <c r="D95" s="200" t="s">
        <v>70</v>
      </c>
      <c r="E95" s="275" t="s">
        <v>78</v>
      </c>
      <c r="F95" s="275" t="s">
        <v>186</v>
      </c>
      <c r="G95" s="199"/>
      <c r="H95" s="199"/>
      <c r="I95" s="202"/>
      <c r="J95" s="276">
        <f>BK95</f>
        <v>0</v>
      </c>
      <c r="K95" s="199"/>
      <c r="L95" s="204"/>
      <c r="M95" s="205"/>
      <c r="N95" s="206"/>
      <c r="O95" s="206"/>
      <c r="P95" s="207">
        <f>SUM(P96:P112)</f>
        <v>0</v>
      </c>
      <c r="Q95" s="206"/>
      <c r="R95" s="207">
        <f>SUM(R96:R112)</f>
        <v>0.78800000000000003</v>
      </c>
      <c r="S95" s="206"/>
      <c r="T95" s="208">
        <f>SUM(T96:T112)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78</v>
      </c>
      <c r="AT95" s="210" t="s">
        <v>70</v>
      </c>
      <c r="AU95" s="210" t="s">
        <v>78</v>
      </c>
      <c r="AY95" s="209" t="s">
        <v>187</v>
      </c>
      <c r="BK95" s="211">
        <f>SUM(BK96:BK112)</f>
        <v>0</v>
      </c>
    </row>
    <row r="96" s="2" customFormat="1" ht="21.75" customHeight="1">
      <c r="A96" s="39"/>
      <c r="B96" s="40"/>
      <c r="C96" s="212" t="s">
        <v>78</v>
      </c>
      <c r="D96" s="212" t="s">
        <v>188</v>
      </c>
      <c r="E96" s="213" t="s">
        <v>189</v>
      </c>
      <c r="F96" s="214" t="s">
        <v>190</v>
      </c>
      <c r="G96" s="215" t="s">
        <v>191</v>
      </c>
      <c r="H96" s="216">
        <v>7666</v>
      </c>
      <c r="I96" s="217"/>
      <c r="J96" s="218">
        <f>ROUND(I96*H96,2)</f>
        <v>0</v>
      </c>
      <c r="K96" s="214" t="s">
        <v>192</v>
      </c>
      <c r="L96" s="45"/>
      <c r="M96" s="219" t="s">
        <v>19</v>
      </c>
      <c r="N96" s="220" t="s">
        <v>42</v>
      </c>
      <c r="O96" s="85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3" t="s">
        <v>112</v>
      </c>
      <c r="AT96" s="223" t="s">
        <v>188</v>
      </c>
      <c r="AU96" s="223" t="s">
        <v>80</v>
      </c>
      <c r="AY96" s="18" t="s">
        <v>187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78</v>
      </c>
      <c r="BK96" s="224">
        <f>ROUND(I96*H96,2)</f>
        <v>0</v>
      </c>
      <c r="BL96" s="18" t="s">
        <v>112</v>
      </c>
      <c r="BM96" s="223" t="s">
        <v>509</v>
      </c>
    </row>
    <row r="97" s="2" customFormat="1">
      <c r="A97" s="39"/>
      <c r="B97" s="40"/>
      <c r="C97" s="41"/>
      <c r="D97" s="225" t="s">
        <v>195</v>
      </c>
      <c r="E97" s="41"/>
      <c r="F97" s="226" t="s">
        <v>196</v>
      </c>
      <c r="G97" s="41"/>
      <c r="H97" s="41"/>
      <c r="I97" s="227"/>
      <c r="J97" s="41"/>
      <c r="K97" s="41"/>
      <c r="L97" s="45"/>
      <c r="M97" s="228"/>
      <c r="N97" s="229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195</v>
      </c>
      <c r="AU97" s="18" t="s">
        <v>80</v>
      </c>
    </row>
    <row r="98" s="2" customFormat="1" ht="16.5" customHeight="1">
      <c r="A98" s="39"/>
      <c r="B98" s="40"/>
      <c r="C98" s="212" t="s">
        <v>80</v>
      </c>
      <c r="D98" s="212" t="s">
        <v>188</v>
      </c>
      <c r="E98" s="213" t="s">
        <v>477</v>
      </c>
      <c r="F98" s="214" t="s">
        <v>478</v>
      </c>
      <c r="G98" s="215" t="s">
        <v>303</v>
      </c>
      <c r="H98" s="216">
        <v>28.199999999999999</v>
      </c>
      <c r="I98" s="217"/>
      <c r="J98" s="218">
        <f>ROUND(I98*H98,2)</f>
        <v>0</v>
      </c>
      <c r="K98" s="214" t="s">
        <v>19</v>
      </c>
      <c r="L98" s="45"/>
      <c r="M98" s="219" t="s">
        <v>19</v>
      </c>
      <c r="N98" s="220" t="s">
        <v>42</v>
      </c>
      <c r="O98" s="85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3" t="s">
        <v>112</v>
      </c>
      <c r="AT98" s="223" t="s">
        <v>188</v>
      </c>
      <c r="AU98" s="223" t="s">
        <v>80</v>
      </c>
      <c r="AY98" s="18" t="s">
        <v>187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78</v>
      </c>
      <c r="BK98" s="224">
        <f>ROUND(I98*H98,2)</f>
        <v>0</v>
      </c>
      <c r="BL98" s="18" t="s">
        <v>112</v>
      </c>
      <c r="BM98" s="223" t="s">
        <v>510</v>
      </c>
    </row>
    <row r="99" s="2" customFormat="1">
      <c r="A99" s="39"/>
      <c r="B99" s="40"/>
      <c r="C99" s="41"/>
      <c r="D99" s="232" t="s">
        <v>315</v>
      </c>
      <c r="E99" s="41"/>
      <c r="F99" s="274" t="s">
        <v>480</v>
      </c>
      <c r="G99" s="41"/>
      <c r="H99" s="41"/>
      <c r="I99" s="227"/>
      <c r="J99" s="41"/>
      <c r="K99" s="41"/>
      <c r="L99" s="45"/>
      <c r="M99" s="228"/>
      <c r="N99" s="229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315</v>
      </c>
      <c r="AU99" s="18" t="s">
        <v>80</v>
      </c>
    </row>
    <row r="100" s="13" customFormat="1">
      <c r="A100" s="13"/>
      <c r="B100" s="230"/>
      <c r="C100" s="231"/>
      <c r="D100" s="232" t="s">
        <v>202</v>
      </c>
      <c r="E100" s="233" t="s">
        <v>19</v>
      </c>
      <c r="F100" s="234" t="s">
        <v>481</v>
      </c>
      <c r="G100" s="231"/>
      <c r="H100" s="235">
        <v>18.719999999999999</v>
      </c>
      <c r="I100" s="236"/>
      <c r="J100" s="231"/>
      <c r="K100" s="231"/>
      <c r="L100" s="237"/>
      <c r="M100" s="238"/>
      <c r="N100" s="239"/>
      <c r="O100" s="239"/>
      <c r="P100" s="239"/>
      <c r="Q100" s="239"/>
      <c r="R100" s="239"/>
      <c r="S100" s="239"/>
      <c r="T100" s="24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202</v>
      </c>
      <c r="AU100" s="241" t="s">
        <v>80</v>
      </c>
      <c r="AV100" s="13" t="s">
        <v>80</v>
      </c>
      <c r="AW100" s="13" t="s">
        <v>32</v>
      </c>
      <c r="AX100" s="13" t="s">
        <v>71</v>
      </c>
      <c r="AY100" s="241" t="s">
        <v>187</v>
      </c>
    </row>
    <row r="101" s="14" customFormat="1">
      <c r="A101" s="14"/>
      <c r="B101" s="242"/>
      <c r="C101" s="243"/>
      <c r="D101" s="232" t="s">
        <v>202</v>
      </c>
      <c r="E101" s="244" t="s">
        <v>19</v>
      </c>
      <c r="F101" s="245" t="s">
        <v>482</v>
      </c>
      <c r="G101" s="243"/>
      <c r="H101" s="246">
        <v>18.719999999999999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2" t="s">
        <v>202</v>
      </c>
      <c r="AU101" s="252" t="s">
        <v>80</v>
      </c>
      <c r="AV101" s="14" t="s">
        <v>91</v>
      </c>
      <c r="AW101" s="14" t="s">
        <v>32</v>
      </c>
      <c r="AX101" s="14" t="s">
        <v>71</v>
      </c>
      <c r="AY101" s="252" t="s">
        <v>187</v>
      </c>
    </row>
    <row r="102" s="13" customFormat="1">
      <c r="A102" s="13"/>
      <c r="B102" s="230"/>
      <c r="C102" s="231"/>
      <c r="D102" s="232" t="s">
        <v>202</v>
      </c>
      <c r="E102" s="233" t="s">
        <v>19</v>
      </c>
      <c r="F102" s="234" t="s">
        <v>483</v>
      </c>
      <c r="G102" s="231"/>
      <c r="H102" s="235">
        <v>9.4800000000000004</v>
      </c>
      <c r="I102" s="236"/>
      <c r="J102" s="231"/>
      <c r="K102" s="231"/>
      <c r="L102" s="237"/>
      <c r="M102" s="238"/>
      <c r="N102" s="239"/>
      <c r="O102" s="239"/>
      <c r="P102" s="239"/>
      <c r="Q102" s="239"/>
      <c r="R102" s="239"/>
      <c r="S102" s="239"/>
      <c r="T102" s="24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1" t="s">
        <v>202</v>
      </c>
      <c r="AU102" s="241" t="s">
        <v>80</v>
      </c>
      <c r="AV102" s="13" t="s">
        <v>80</v>
      </c>
      <c r="AW102" s="13" t="s">
        <v>32</v>
      </c>
      <c r="AX102" s="13" t="s">
        <v>71</v>
      </c>
      <c r="AY102" s="241" t="s">
        <v>187</v>
      </c>
    </row>
    <row r="103" s="14" customFormat="1">
      <c r="A103" s="14"/>
      <c r="B103" s="242"/>
      <c r="C103" s="243"/>
      <c r="D103" s="232" t="s">
        <v>202</v>
      </c>
      <c r="E103" s="244" t="s">
        <v>19</v>
      </c>
      <c r="F103" s="245" t="s">
        <v>484</v>
      </c>
      <c r="G103" s="243"/>
      <c r="H103" s="246">
        <v>9.4800000000000004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202</v>
      </c>
      <c r="AU103" s="252" t="s">
        <v>80</v>
      </c>
      <c r="AV103" s="14" t="s">
        <v>91</v>
      </c>
      <c r="AW103" s="14" t="s">
        <v>32</v>
      </c>
      <c r="AX103" s="14" t="s">
        <v>71</v>
      </c>
      <c r="AY103" s="252" t="s">
        <v>187</v>
      </c>
    </row>
    <row r="104" s="15" customFormat="1">
      <c r="A104" s="15"/>
      <c r="B104" s="253"/>
      <c r="C104" s="254"/>
      <c r="D104" s="232" t="s">
        <v>202</v>
      </c>
      <c r="E104" s="255" t="s">
        <v>19</v>
      </c>
      <c r="F104" s="256" t="s">
        <v>205</v>
      </c>
      <c r="G104" s="254"/>
      <c r="H104" s="257">
        <v>28.199999999999999</v>
      </c>
      <c r="I104" s="258"/>
      <c r="J104" s="254"/>
      <c r="K104" s="254"/>
      <c r="L104" s="259"/>
      <c r="M104" s="260"/>
      <c r="N104" s="261"/>
      <c r="O104" s="261"/>
      <c r="P104" s="261"/>
      <c r="Q104" s="261"/>
      <c r="R104" s="261"/>
      <c r="S104" s="261"/>
      <c r="T104" s="262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3" t="s">
        <v>202</v>
      </c>
      <c r="AU104" s="263" t="s">
        <v>80</v>
      </c>
      <c r="AV104" s="15" t="s">
        <v>112</v>
      </c>
      <c r="AW104" s="15" t="s">
        <v>32</v>
      </c>
      <c r="AX104" s="15" t="s">
        <v>78</v>
      </c>
      <c r="AY104" s="263" t="s">
        <v>187</v>
      </c>
    </row>
    <row r="105" s="2" customFormat="1" ht="16.5" customHeight="1">
      <c r="A105" s="39"/>
      <c r="B105" s="40"/>
      <c r="C105" s="212" t="s">
        <v>91</v>
      </c>
      <c r="D105" s="212" t="s">
        <v>188</v>
      </c>
      <c r="E105" s="213" t="s">
        <v>494</v>
      </c>
      <c r="F105" s="214" t="s">
        <v>491</v>
      </c>
      <c r="G105" s="215" t="s">
        <v>492</v>
      </c>
      <c r="H105" s="216">
        <v>64</v>
      </c>
      <c r="I105" s="217"/>
      <c r="J105" s="218">
        <f>ROUND(I105*H105,2)</f>
        <v>0</v>
      </c>
      <c r="K105" s="214" t="s">
        <v>19</v>
      </c>
      <c r="L105" s="45"/>
      <c r="M105" s="219" t="s">
        <v>19</v>
      </c>
      <c r="N105" s="220" t="s">
        <v>42</v>
      </c>
      <c r="O105" s="85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3" t="s">
        <v>112</v>
      </c>
      <c r="AT105" s="223" t="s">
        <v>188</v>
      </c>
      <c r="AU105" s="223" t="s">
        <v>80</v>
      </c>
      <c r="AY105" s="18" t="s">
        <v>187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8" t="s">
        <v>78</v>
      </c>
      <c r="BK105" s="224">
        <f>ROUND(I105*H105,2)</f>
        <v>0</v>
      </c>
      <c r="BL105" s="18" t="s">
        <v>112</v>
      </c>
      <c r="BM105" s="223" t="s">
        <v>511</v>
      </c>
    </row>
    <row r="106" s="2" customFormat="1" ht="16.5" customHeight="1">
      <c r="A106" s="39"/>
      <c r="B106" s="40"/>
      <c r="C106" s="212" t="s">
        <v>112</v>
      </c>
      <c r="D106" s="212" t="s">
        <v>188</v>
      </c>
      <c r="E106" s="213" t="s">
        <v>498</v>
      </c>
      <c r="F106" s="214" t="s">
        <v>499</v>
      </c>
      <c r="G106" s="215" t="s">
        <v>191</v>
      </c>
      <c r="H106" s="216">
        <v>39.399999999999999</v>
      </c>
      <c r="I106" s="217"/>
      <c r="J106" s="218">
        <f>ROUND(I106*H106,2)</f>
        <v>0</v>
      </c>
      <c r="K106" s="214" t="s">
        <v>19</v>
      </c>
      <c r="L106" s="45"/>
      <c r="M106" s="219" t="s">
        <v>19</v>
      </c>
      <c r="N106" s="220" t="s">
        <v>42</v>
      </c>
      <c r="O106" s="85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3" t="s">
        <v>112</v>
      </c>
      <c r="AT106" s="223" t="s">
        <v>188</v>
      </c>
      <c r="AU106" s="223" t="s">
        <v>80</v>
      </c>
      <c r="AY106" s="18" t="s">
        <v>187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8" t="s">
        <v>78</v>
      </c>
      <c r="BK106" s="224">
        <f>ROUND(I106*H106,2)</f>
        <v>0</v>
      </c>
      <c r="BL106" s="18" t="s">
        <v>112</v>
      </c>
      <c r="BM106" s="223" t="s">
        <v>512</v>
      </c>
    </row>
    <row r="107" s="13" customFormat="1">
      <c r="A107" s="13"/>
      <c r="B107" s="230"/>
      <c r="C107" s="231"/>
      <c r="D107" s="232" t="s">
        <v>202</v>
      </c>
      <c r="E107" s="233" t="s">
        <v>19</v>
      </c>
      <c r="F107" s="234" t="s">
        <v>501</v>
      </c>
      <c r="G107" s="231"/>
      <c r="H107" s="235">
        <v>39.399999999999999</v>
      </c>
      <c r="I107" s="236"/>
      <c r="J107" s="231"/>
      <c r="K107" s="231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202</v>
      </c>
      <c r="AU107" s="241" t="s">
        <v>80</v>
      </c>
      <c r="AV107" s="13" t="s">
        <v>80</v>
      </c>
      <c r="AW107" s="13" t="s">
        <v>32</v>
      </c>
      <c r="AX107" s="13" t="s">
        <v>71</v>
      </c>
      <c r="AY107" s="241" t="s">
        <v>187</v>
      </c>
    </row>
    <row r="108" s="15" customFormat="1">
      <c r="A108" s="15"/>
      <c r="B108" s="253"/>
      <c r="C108" s="254"/>
      <c r="D108" s="232" t="s">
        <v>202</v>
      </c>
      <c r="E108" s="255" t="s">
        <v>19</v>
      </c>
      <c r="F108" s="256" t="s">
        <v>205</v>
      </c>
      <c r="G108" s="254"/>
      <c r="H108" s="257">
        <v>39.399999999999999</v>
      </c>
      <c r="I108" s="258"/>
      <c r="J108" s="254"/>
      <c r="K108" s="254"/>
      <c r="L108" s="259"/>
      <c r="M108" s="260"/>
      <c r="N108" s="261"/>
      <c r="O108" s="261"/>
      <c r="P108" s="261"/>
      <c r="Q108" s="261"/>
      <c r="R108" s="261"/>
      <c r="S108" s="261"/>
      <c r="T108" s="262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3" t="s">
        <v>202</v>
      </c>
      <c r="AU108" s="263" t="s">
        <v>80</v>
      </c>
      <c r="AV108" s="15" t="s">
        <v>112</v>
      </c>
      <c r="AW108" s="15" t="s">
        <v>32</v>
      </c>
      <c r="AX108" s="15" t="s">
        <v>78</v>
      </c>
      <c r="AY108" s="263" t="s">
        <v>187</v>
      </c>
    </row>
    <row r="109" s="2" customFormat="1" ht="16.5" customHeight="1">
      <c r="A109" s="39"/>
      <c r="B109" s="40"/>
      <c r="C109" s="264" t="s">
        <v>216</v>
      </c>
      <c r="D109" s="264" t="s">
        <v>244</v>
      </c>
      <c r="E109" s="265" t="s">
        <v>301</v>
      </c>
      <c r="F109" s="266" t="s">
        <v>302</v>
      </c>
      <c r="G109" s="267" t="s">
        <v>303</v>
      </c>
      <c r="H109" s="268">
        <v>3.9399999999999999</v>
      </c>
      <c r="I109" s="269"/>
      <c r="J109" s="270">
        <f>ROUND(I109*H109,2)</f>
        <v>0</v>
      </c>
      <c r="K109" s="266" t="s">
        <v>19</v>
      </c>
      <c r="L109" s="271"/>
      <c r="M109" s="272" t="s">
        <v>19</v>
      </c>
      <c r="N109" s="273" t="s">
        <v>42</v>
      </c>
      <c r="O109" s="85"/>
      <c r="P109" s="221">
        <f>O109*H109</f>
        <v>0</v>
      </c>
      <c r="Q109" s="221">
        <v>0.20000000000000001</v>
      </c>
      <c r="R109" s="221">
        <f>Q109*H109</f>
        <v>0.78800000000000003</v>
      </c>
      <c r="S109" s="221">
        <v>0</v>
      </c>
      <c r="T109" s="222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3" t="s">
        <v>234</v>
      </c>
      <c r="AT109" s="223" t="s">
        <v>244</v>
      </c>
      <c r="AU109" s="223" t="s">
        <v>80</v>
      </c>
      <c r="AY109" s="18" t="s">
        <v>187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8" t="s">
        <v>78</v>
      </c>
      <c r="BK109" s="224">
        <f>ROUND(I109*H109,2)</f>
        <v>0</v>
      </c>
      <c r="BL109" s="18" t="s">
        <v>112</v>
      </c>
      <c r="BM109" s="223" t="s">
        <v>513</v>
      </c>
    </row>
    <row r="110" s="13" customFormat="1">
      <c r="A110" s="13"/>
      <c r="B110" s="230"/>
      <c r="C110" s="231"/>
      <c r="D110" s="232" t="s">
        <v>202</v>
      </c>
      <c r="E110" s="231"/>
      <c r="F110" s="234" t="s">
        <v>503</v>
      </c>
      <c r="G110" s="231"/>
      <c r="H110" s="235">
        <v>3.9399999999999999</v>
      </c>
      <c r="I110" s="236"/>
      <c r="J110" s="231"/>
      <c r="K110" s="231"/>
      <c r="L110" s="237"/>
      <c r="M110" s="238"/>
      <c r="N110" s="239"/>
      <c r="O110" s="239"/>
      <c r="P110" s="239"/>
      <c r="Q110" s="239"/>
      <c r="R110" s="239"/>
      <c r="S110" s="239"/>
      <c r="T110" s="24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202</v>
      </c>
      <c r="AU110" s="241" t="s">
        <v>80</v>
      </c>
      <c r="AV110" s="13" t="s">
        <v>80</v>
      </c>
      <c r="AW110" s="13" t="s">
        <v>4</v>
      </c>
      <c r="AX110" s="13" t="s">
        <v>78</v>
      </c>
      <c r="AY110" s="241" t="s">
        <v>187</v>
      </c>
    </row>
    <row r="111" s="2" customFormat="1" ht="16.5" customHeight="1">
      <c r="A111" s="39"/>
      <c r="B111" s="40"/>
      <c r="C111" s="212" t="s">
        <v>223</v>
      </c>
      <c r="D111" s="212" t="s">
        <v>188</v>
      </c>
      <c r="E111" s="213" t="s">
        <v>504</v>
      </c>
      <c r="F111" s="214" t="s">
        <v>505</v>
      </c>
      <c r="G111" s="215" t="s">
        <v>362</v>
      </c>
      <c r="H111" s="216">
        <v>1</v>
      </c>
      <c r="I111" s="217"/>
      <c r="J111" s="218">
        <f>ROUND(I111*H111,2)</f>
        <v>0</v>
      </c>
      <c r="K111" s="214" t="s">
        <v>19</v>
      </c>
      <c r="L111" s="45"/>
      <c r="M111" s="219" t="s">
        <v>19</v>
      </c>
      <c r="N111" s="220" t="s">
        <v>42</v>
      </c>
      <c r="O111" s="85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3" t="s">
        <v>112</v>
      </c>
      <c r="AT111" s="223" t="s">
        <v>188</v>
      </c>
      <c r="AU111" s="223" t="s">
        <v>80</v>
      </c>
      <c r="AY111" s="18" t="s">
        <v>187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8" t="s">
        <v>78</v>
      </c>
      <c r="BK111" s="224">
        <f>ROUND(I111*H111,2)</f>
        <v>0</v>
      </c>
      <c r="BL111" s="18" t="s">
        <v>112</v>
      </c>
      <c r="BM111" s="223" t="s">
        <v>514</v>
      </c>
    </row>
    <row r="112" s="2" customFormat="1">
      <c r="A112" s="39"/>
      <c r="B112" s="40"/>
      <c r="C112" s="41"/>
      <c r="D112" s="232" t="s">
        <v>315</v>
      </c>
      <c r="E112" s="41"/>
      <c r="F112" s="274" t="s">
        <v>507</v>
      </c>
      <c r="G112" s="41"/>
      <c r="H112" s="41"/>
      <c r="I112" s="227"/>
      <c r="J112" s="41"/>
      <c r="K112" s="41"/>
      <c r="L112" s="45"/>
      <c r="M112" s="277"/>
      <c r="N112" s="278"/>
      <c r="O112" s="279"/>
      <c r="P112" s="279"/>
      <c r="Q112" s="279"/>
      <c r="R112" s="279"/>
      <c r="S112" s="279"/>
      <c r="T112" s="280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315</v>
      </c>
      <c r="AU112" s="18" t="s">
        <v>80</v>
      </c>
    </row>
    <row r="113" s="2" customFormat="1" ht="6.96" customHeight="1">
      <c r="A113" s="39"/>
      <c r="B113" s="60"/>
      <c r="C113" s="61"/>
      <c r="D113" s="61"/>
      <c r="E113" s="61"/>
      <c r="F113" s="61"/>
      <c r="G113" s="61"/>
      <c r="H113" s="61"/>
      <c r="I113" s="61"/>
      <c r="J113" s="61"/>
      <c r="K113" s="61"/>
      <c r="L113" s="45"/>
      <c r="M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</sheetData>
  <sheetProtection sheet="1" autoFilter="0" formatColumns="0" formatRows="0" objects="1" scenarios="1" spinCount="100000" saltValue="uGYpSDQf9TMtKjqOb6P1XHmFZSUVbWqxpk45PStfjfpR5kISshQOCKiXiQ10X2lYQFe9ESr4Nx+NjJbGEiawgQ==" hashValue="Xd5KXstGCmfwCZYwUwRJ9VWeLys/OCeeuxhMKjD2hQEeZ/iWCyv9KRaIOunF6D/nJLuHNFm9kvcZqRMhIsuYZw==" algorithmName="SHA-512" password="CC35"/>
  <autoFilter ref="C92:K112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hyperlinks>
    <hyperlink ref="F97" r:id="rId1" display="https://podminky.urs.cz/item/CS_URS_2022_01/1111512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80</v>
      </c>
    </row>
    <row r="4" s="1" customFormat="1" ht="24.96" customHeight="1">
      <c r="B4" s="21"/>
      <c r="D4" s="142" t="s">
        <v>159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Biocentrum BC3, BC5 a biokoridory, k. ú. Moutnice</v>
      </c>
      <c r="F7" s="144"/>
      <c r="G7" s="144"/>
      <c r="H7" s="144"/>
      <c r="L7" s="21"/>
    </row>
    <row r="8">
      <c r="B8" s="21"/>
      <c r="D8" s="144" t="s">
        <v>160</v>
      </c>
      <c r="L8" s="21"/>
    </row>
    <row r="9" s="1" customFormat="1" ht="16.5" customHeight="1">
      <c r="B9" s="21"/>
      <c r="E9" s="145" t="s">
        <v>161</v>
      </c>
      <c r="F9" s="1"/>
      <c r="G9" s="1"/>
      <c r="H9" s="1"/>
      <c r="L9" s="21"/>
    </row>
    <row r="10" s="1" customFormat="1" ht="12" customHeight="1">
      <c r="B10" s="21"/>
      <c r="D10" s="144" t="s">
        <v>162</v>
      </c>
      <c r="L10" s="21"/>
    </row>
    <row r="11" s="2" customFormat="1" ht="16.5" customHeight="1">
      <c r="A11" s="39"/>
      <c r="B11" s="45"/>
      <c r="C11" s="39"/>
      <c r="D11" s="39"/>
      <c r="E11" s="157" t="s">
        <v>467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468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515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27</v>
      </c>
      <c r="G16" s="39"/>
      <c r="H16" s="39"/>
      <c r="I16" s="144" t="s">
        <v>23</v>
      </c>
      <c r="J16" s="148" t="str">
        <f>'Rekapitulace stavby'!AN8</f>
        <v>15. 4. 2022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tr">
        <f>IF('Rekapitulace stavby'!AN10="","",'Rekapitulace stavby'!AN10)</f>
        <v/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 xml:space="preserve"> </v>
      </c>
      <c r="F19" s="39"/>
      <c r="G19" s="39"/>
      <c r="H19" s="39"/>
      <c r="I19" s="144" t="s">
        <v>28</v>
      </c>
      <c r="J19" s="134" t="str">
        <f>IF('Rekapitulace stavby'!AN11="","",'Rekapitulace stavby'!AN11)</f>
        <v/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tr">
        <f>IF('Rekapitulace stavby'!AN16="","",'Rekapitulace stavby'!AN16)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4" t="s">
        <v>28</v>
      </c>
      <c r="J25" s="134" t="str">
        <f>IF('Rekapitulace stavby'!AN17="","",'Rekapitulace stavby'!AN17)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33</v>
      </c>
      <c r="E27" s="39"/>
      <c r="F27" s="39"/>
      <c r="G27" s="39"/>
      <c r="H27" s="39"/>
      <c r="I27" s="144" t="s">
        <v>26</v>
      </c>
      <c r="J27" s="134" t="str">
        <f>IF('Rekapitulace stavby'!AN19="","",'Rekapitulace stavby'!AN19)</f>
        <v/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>VZD INVEST, s.r.o.</v>
      </c>
      <c r="F28" s="39"/>
      <c r="G28" s="39"/>
      <c r="H28" s="39"/>
      <c r="I28" s="144" t="s">
        <v>28</v>
      </c>
      <c r="J28" s="134" t="str">
        <f>IF('Rekapitulace stavby'!AN20="","",'Rekapitulace stavby'!AN20)</f>
        <v/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37</v>
      </c>
      <c r="E34" s="39"/>
      <c r="F34" s="39"/>
      <c r="G34" s="39"/>
      <c r="H34" s="39"/>
      <c r="I34" s="39"/>
      <c r="J34" s="155">
        <f>ROUND(J93,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39</v>
      </c>
      <c r="G36" s="39"/>
      <c r="H36" s="39"/>
      <c r="I36" s="156" t="s">
        <v>38</v>
      </c>
      <c r="J36" s="156" t="s">
        <v>40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41</v>
      </c>
      <c r="E37" s="144" t="s">
        <v>42</v>
      </c>
      <c r="F37" s="158">
        <f>ROUND((SUM(BE93:BE112)),  2)</f>
        <v>0</v>
      </c>
      <c r="G37" s="39"/>
      <c r="H37" s="39"/>
      <c r="I37" s="159">
        <v>0.20999999999999999</v>
      </c>
      <c r="J37" s="158">
        <f>ROUND(((SUM(BE93:BE112))*I37),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43</v>
      </c>
      <c r="F38" s="158">
        <f>ROUND((SUM(BF93:BF112)),  2)</f>
        <v>0</v>
      </c>
      <c r="G38" s="39"/>
      <c r="H38" s="39"/>
      <c r="I38" s="159">
        <v>0.14999999999999999</v>
      </c>
      <c r="J38" s="158">
        <f>ROUND(((SUM(BF93:BF112))*I38),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44</v>
      </c>
      <c r="F39" s="158">
        <f>ROUND((SUM(BG93:BG112)),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45</v>
      </c>
      <c r="F40" s="158">
        <f>ROUND((SUM(BH93:BH112)),  2)</f>
        <v>0</v>
      </c>
      <c r="G40" s="39"/>
      <c r="H40" s="39"/>
      <c r="I40" s="159">
        <v>0.14999999999999999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46</v>
      </c>
      <c r="F41" s="158">
        <f>ROUND((SUM(BI93:BI112)),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47</v>
      </c>
      <c r="E43" s="162"/>
      <c r="F43" s="162"/>
      <c r="G43" s="163" t="s">
        <v>48</v>
      </c>
      <c r="H43" s="164" t="s">
        <v>49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164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1" t="str">
        <f>E7</f>
        <v>Biocentrum BC3, BC5 a biokoridory, k. ú. Moutnice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160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161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162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81" t="s">
        <v>467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468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SO1.2.3 - BC3 - Výsadba dřevin - následná péče - 3. rok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3" t="str">
        <f>IF(J16="","",J16)</f>
        <v>15. 4. 2022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 xml:space="preserve"> </v>
      </c>
      <c r="G62" s="41"/>
      <c r="H62" s="41"/>
      <c r="I62" s="33" t="s">
        <v>31</v>
      </c>
      <c r="J62" s="37" t="str">
        <f>E25</f>
        <v xml:space="preserve"> 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33</v>
      </c>
      <c r="J63" s="37" t="str">
        <f>E28</f>
        <v>VZD INVEST, s.r.o.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165</v>
      </c>
      <c r="D65" s="173"/>
      <c r="E65" s="173"/>
      <c r="F65" s="173"/>
      <c r="G65" s="173"/>
      <c r="H65" s="173"/>
      <c r="I65" s="173"/>
      <c r="J65" s="174" t="s">
        <v>166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69</v>
      </c>
      <c r="D67" s="41"/>
      <c r="E67" s="41"/>
      <c r="F67" s="41"/>
      <c r="G67" s="41"/>
      <c r="H67" s="41"/>
      <c r="I67" s="41"/>
      <c r="J67" s="103">
        <f>J93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167</v>
      </c>
    </row>
    <row r="68" s="9" customFormat="1" ht="24.96" customHeight="1">
      <c r="A68" s="9"/>
      <c r="B68" s="176"/>
      <c r="C68" s="177"/>
      <c r="D68" s="178" t="s">
        <v>170</v>
      </c>
      <c r="E68" s="179"/>
      <c r="F68" s="179"/>
      <c r="G68" s="179"/>
      <c r="H68" s="179"/>
      <c r="I68" s="179"/>
      <c r="J68" s="180">
        <f>J94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470</v>
      </c>
      <c r="E69" s="184"/>
      <c r="F69" s="184"/>
      <c r="G69" s="184"/>
      <c r="H69" s="184"/>
      <c r="I69" s="184"/>
      <c r="J69" s="185">
        <f>J95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173</v>
      </c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1" t="str">
        <f>E7</f>
        <v>Biocentrum BC3, BC5 a biokoridory, k. ú. Moutnice</v>
      </c>
      <c r="F79" s="33"/>
      <c r="G79" s="33"/>
      <c r="H79" s="33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160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1" customFormat="1" ht="16.5" customHeight="1">
      <c r="B81" s="22"/>
      <c r="C81" s="23"/>
      <c r="D81" s="23"/>
      <c r="E81" s="171" t="s">
        <v>161</v>
      </c>
      <c r="F81" s="23"/>
      <c r="G81" s="23"/>
      <c r="H81" s="23"/>
      <c r="I81" s="23"/>
      <c r="J81" s="23"/>
      <c r="K81" s="23"/>
      <c r="L81" s="21"/>
    </row>
    <row r="82" s="1" customFormat="1" ht="12" customHeight="1">
      <c r="B82" s="22"/>
      <c r="C82" s="33" t="s">
        <v>162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281" t="s">
        <v>467</v>
      </c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468</v>
      </c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E13</f>
        <v>SO1.2.3 - BC3 - Výsadba dřevin - následná péče - 3. rok</v>
      </c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F16</f>
        <v xml:space="preserve"> </v>
      </c>
      <c r="G87" s="41"/>
      <c r="H87" s="41"/>
      <c r="I87" s="33" t="s">
        <v>23</v>
      </c>
      <c r="J87" s="73" t="str">
        <f>IF(J16="","",J16)</f>
        <v>15. 4. 2022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E19</f>
        <v xml:space="preserve"> </v>
      </c>
      <c r="G89" s="41"/>
      <c r="H89" s="41"/>
      <c r="I89" s="33" t="s">
        <v>31</v>
      </c>
      <c r="J89" s="37" t="str">
        <f>E25</f>
        <v xml:space="preserve"> 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29</v>
      </c>
      <c r="D90" s="41"/>
      <c r="E90" s="41"/>
      <c r="F90" s="28" t="str">
        <f>IF(E22="","",E22)</f>
        <v>Vyplň údaj</v>
      </c>
      <c r="G90" s="41"/>
      <c r="H90" s="41"/>
      <c r="I90" s="33" t="s">
        <v>33</v>
      </c>
      <c r="J90" s="37" t="str">
        <f>E28</f>
        <v>VZD INVEST, s.r.o.</v>
      </c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7"/>
      <c r="B92" s="188"/>
      <c r="C92" s="189" t="s">
        <v>174</v>
      </c>
      <c r="D92" s="190" t="s">
        <v>56</v>
      </c>
      <c r="E92" s="190" t="s">
        <v>52</v>
      </c>
      <c r="F92" s="190" t="s">
        <v>53</v>
      </c>
      <c r="G92" s="190" t="s">
        <v>175</v>
      </c>
      <c r="H92" s="190" t="s">
        <v>176</v>
      </c>
      <c r="I92" s="190" t="s">
        <v>177</v>
      </c>
      <c r="J92" s="190" t="s">
        <v>166</v>
      </c>
      <c r="K92" s="191" t="s">
        <v>178</v>
      </c>
      <c r="L92" s="192"/>
      <c r="M92" s="93" t="s">
        <v>19</v>
      </c>
      <c r="N92" s="94" t="s">
        <v>41</v>
      </c>
      <c r="O92" s="94" t="s">
        <v>179</v>
      </c>
      <c r="P92" s="94" t="s">
        <v>180</v>
      </c>
      <c r="Q92" s="94" t="s">
        <v>181</v>
      </c>
      <c r="R92" s="94" t="s">
        <v>182</v>
      </c>
      <c r="S92" s="94" t="s">
        <v>183</v>
      </c>
      <c r="T92" s="95" t="s">
        <v>184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39"/>
      <c r="B93" s="40"/>
      <c r="C93" s="100" t="s">
        <v>185</v>
      </c>
      <c r="D93" s="41"/>
      <c r="E93" s="41"/>
      <c r="F93" s="41"/>
      <c r="G93" s="41"/>
      <c r="H93" s="41"/>
      <c r="I93" s="41"/>
      <c r="J93" s="193">
        <f>BK93</f>
        <v>0</v>
      </c>
      <c r="K93" s="41"/>
      <c r="L93" s="45"/>
      <c r="M93" s="96"/>
      <c r="N93" s="194"/>
      <c r="O93" s="97"/>
      <c r="P93" s="195">
        <f>P94</f>
        <v>0</v>
      </c>
      <c r="Q93" s="97"/>
      <c r="R93" s="195">
        <f>R94</f>
        <v>0.78800000000000003</v>
      </c>
      <c r="S93" s="97"/>
      <c r="T93" s="196">
        <f>T94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70</v>
      </c>
      <c r="AU93" s="18" t="s">
        <v>167</v>
      </c>
      <c r="BK93" s="197">
        <f>BK94</f>
        <v>0</v>
      </c>
    </row>
    <row r="94" s="12" customFormat="1" ht="25.92" customHeight="1">
      <c r="A94" s="12"/>
      <c r="B94" s="198"/>
      <c r="C94" s="199"/>
      <c r="D94" s="200" t="s">
        <v>70</v>
      </c>
      <c r="E94" s="201" t="s">
        <v>383</v>
      </c>
      <c r="F94" s="201" t="s">
        <v>384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</f>
        <v>0</v>
      </c>
      <c r="Q94" s="206"/>
      <c r="R94" s="207">
        <f>R95</f>
        <v>0.78800000000000003</v>
      </c>
      <c r="S94" s="206"/>
      <c r="T94" s="208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78</v>
      </c>
      <c r="AT94" s="210" t="s">
        <v>70</v>
      </c>
      <c r="AU94" s="210" t="s">
        <v>71</v>
      </c>
      <c r="AY94" s="209" t="s">
        <v>187</v>
      </c>
      <c r="BK94" s="211">
        <f>BK95</f>
        <v>0</v>
      </c>
    </row>
    <row r="95" s="12" customFormat="1" ht="22.8" customHeight="1">
      <c r="A95" s="12"/>
      <c r="B95" s="198"/>
      <c r="C95" s="199"/>
      <c r="D95" s="200" t="s">
        <v>70</v>
      </c>
      <c r="E95" s="275" t="s">
        <v>78</v>
      </c>
      <c r="F95" s="275" t="s">
        <v>186</v>
      </c>
      <c r="G95" s="199"/>
      <c r="H95" s="199"/>
      <c r="I95" s="202"/>
      <c r="J95" s="276">
        <f>BK95</f>
        <v>0</v>
      </c>
      <c r="K95" s="199"/>
      <c r="L95" s="204"/>
      <c r="M95" s="205"/>
      <c r="N95" s="206"/>
      <c r="O95" s="206"/>
      <c r="P95" s="207">
        <f>SUM(P96:P112)</f>
        <v>0</v>
      </c>
      <c r="Q95" s="206"/>
      <c r="R95" s="207">
        <f>SUM(R96:R112)</f>
        <v>0.78800000000000003</v>
      </c>
      <c r="S95" s="206"/>
      <c r="T95" s="208">
        <f>SUM(T96:T112)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78</v>
      </c>
      <c r="AT95" s="210" t="s">
        <v>70</v>
      </c>
      <c r="AU95" s="210" t="s">
        <v>78</v>
      </c>
      <c r="AY95" s="209" t="s">
        <v>187</v>
      </c>
      <c r="BK95" s="211">
        <f>SUM(BK96:BK112)</f>
        <v>0</v>
      </c>
    </row>
    <row r="96" s="2" customFormat="1" ht="21.75" customHeight="1">
      <c r="A96" s="39"/>
      <c r="B96" s="40"/>
      <c r="C96" s="212" t="s">
        <v>78</v>
      </c>
      <c r="D96" s="212" t="s">
        <v>188</v>
      </c>
      <c r="E96" s="213" t="s">
        <v>189</v>
      </c>
      <c r="F96" s="214" t="s">
        <v>190</v>
      </c>
      <c r="G96" s="215" t="s">
        <v>191</v>
      </c>
      <c r="H96" s="216">
        <v>7666</v>
      </c>
      <c r="I96" s="217"/>
      <c r="J96" s="218">
        <f>ROUND(I96*H96,2)</f>
        <v>0</v>
      </c>
      <c r="K96" s="214" t="s">
        <v>192</v>
      </c>
      <c r="L96" s="45"/>
      <c r="M96" s="219" t="s">
        <v>19</v>
      </c>
      <c r="N96" s="220" t="s">
        <v>42</v>
      </c>
      <c r="O96" s="85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3" t="s">
        <v>112</v>
      </c>
      <c r="AT96" s="223" t="s">
        <v>188</v>
      </c>
      <c r="AU96" s="223" t="s">
        <v>80</v>
      </c>
      <c r="AY96" s="18" t="s">
        <v>187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78</v>
      </c>
      <c r="BK96" s="224">
        <f>ROUND(I96*H96,2)</f>
        <v>0</v>
      </c>
      <c r="BL96" s="18" t="s">
        <v>112</v>
      </c>
      <c r="BM96" s="223" t="s">
        <v>516</v>
      </c>
    </row>
    <row r="97" s="2" customFormat="1">
      <c r="A97" s="39"/>
      <c r="B97" s="40"/>
      <c r="C97" s="41"/>
      <c r="D97" s="225" t="s">
        <v>195</v>
      </c>
      <c r="E97" s="41"/>
      <c r="F97" s="226" t="s">
        <v>196</v>
      </c>
      <c r="G97" s="41"/>
      <c r="H97" s="41"/>
      <c r="I97" s="227"/>
      <c r="J97" s="41"/>
      <c r="K97" s="41"/>
      <c r="L97" s="45"/>
      <c r="M97" s="228"/>
      <c r="N97" s="229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195</v>
      </c>
      <c r="AU97" s="18" t="s">
        <v>80</v>
      </c>
    </row>
    <row r="98" s="2" customFormat="1" ht="16.5" customHeight="1">
      <c r="A98" s="39"/>
      <c r="B98" s="40"/>
      <c r="C98" s="212" t="s">
        <v>80</v>
      </c>
      <c r="D98" s="212" t="s">
        <v>188</v>
      </c>
      <c r="E98" s="213" t="s">
        <v>477</v>
      </c>
      <c r="F98" s="214" t="s">
        <v>478</v>
      </c>
      <c r="G98" s="215" t="s">
        <v>303</v>
      </c>
      <c r="H98" s="216">
        <v>28.199999999999999</v>
      </c>
      <c r="I98" s="217"/>
      <c r="J98" s="218">
        <f>ROUND(I98*H98,2)</f>
        <v>0</v>
      </c>
      <c r="K98" s="214" t="s">
        <v>19</v>
      </c>
      <c r="L98" s="45"/>
      <c r="M98" s="219" t="s">
        <v>19</v>
      </c>
      <c r="N98" s="220" t="s">
        <v>42</v>
      </c>
      <c r="O98" s="85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3" t="s">
        <v>112</v>
      </c>
      <c r="AT98" s="223" t="s">
        <v>188</v>
      </c>
      <c r="AU98" s="223" t="s">
        <v>80</v>
      </c>
      <c r="AY98" s="18" t="s">
        <v>187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78</v>
      </c>
      <c r="BK98" s="224">
        <f>ROUND(I98*H98,2)</f>
        <v>0</v>
      </c>
      <c r="BL98" s="18" t="s">
        <v>112</v>
      </c>
      <c r="BM98" s="223" t="s">
        <v>517</v>
      </c>
    </row>
    <row r="99" s="2" customFormat="1">
      <c r="A99" s="39"/>
      <c r="B99" s="40"/>
      <c r="C99" s="41"/>
      <c r="D99" s="232" t="s">
        <v>315</v>
      </c>
      <c r="E99" s="41"/>
      <c r="F99" s="274" t="s">
        <v>480</v>
      </c>
      <c r="G99" s="41"/>
      <c r="H99" s="41"/>
      <c r="I99" s="227"/>
      <c r="J99" s="41"/>
      <c r="K99" s="41"/>
      <c r="L99" s="45"/>
      <c r="M99" s="228"/>
      <c r="N99" s="229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315</v>
      </c>
      <c r="AU99" s="18" t="s">
        <v>80</v>
      </c>
    </row>
    <row r="100" s="13" customFormat="1">
      <c r="A100" s="13"/>
      <c r="B100" s="230"/>
      <c r="C100" s="231"/>
      <c r="D100" s="232" t="s">
        <v>202</v>
      </c>
      <c r="E100" s="233" t="s">
        <v>19</v>
      </c>
      <c r="F100" s="234" t="s">
        <v>481</v>
      </c>
      <c r="G100" s="231"/>
      <c r="H100" s="235">
        <v>18.719999999999999</v>
      </c>
      <c r="I100" s="236"/>
      <c r="J100" s="231"/>
      <c r="K100" s="231"/>
      <c r="L100" s="237"/>
      <c r="M100" s="238"/>
      <c r="N100" s="239"/>
      <c r="O100" s="239"/>
      <c r="P100" s="239"/>
      <c r="Q100" s="239"/>
      <c r="R100" s="239"/>
      <c r="S100" s="239"/>
      <c r="T100" s="24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202</v>
      </c>
      <c r="AU100" s="241" t="s">
        <v>80</v>
      </c>
      <c r="AV100" s="13" t="s">
        <v>80</v>
      </c>
      <c r="AW100" s="13" t="s">
        <v>32</v>
      </c>
      <c r="AX100" s="13" t="s">
        <v>71</v>
      </c>
      <c r="AY100" s="241" t="s">
        <v>187</v>
      </c>
    </row>
    <row r="101" s="14" customFormat="1">
      <c r="A101" s="14"/>
      <c r="B101" s="242"/>
      <c r="C101" s="243"/>
      <c r="D101" s="232" t="s">
        <v>202</v>
      </c>
      <c r="E101" s="244" t="s">
        <v>19</v>
      </c>
      <c r="F101" s="245" t="s">
        <v>482</v>
      </c>
      <c r="G101" s="243"/>
      <c r="H101" s="246">
        <v>18.719999999999999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2" t="s">
        <v>202</v>
      </c>
      <c r="AU101" s="252" t="s">
        <v>80</v>
      </c>
      <c r="AV101" s="14" t="s">
        <v>91</v>
      </c>
      <c r="AW101" s="14" t="s">
        <v>32</v>
      </c>
      <c r="AX101" s="14" t="s">
        <v>71</v>
      </c>
      <c r="AY101" s="252" t="s">
        <v>187</v>
      </c>
    </row>
    <row r="102" s="13" customFormat="1">
      <c r="A102" s="13"/>
      <c r="B102" s="230"/>
      <c r="C102" s="231"/>
      <c r="D102" s="232" t="s">
        <v>202</v>
      </c>
      <c r="E102" s="233" t="s">
        <v>19</v>
      </c>
      <c r="F102" s="234" t="s">
        <v>483</v>
      </c>
      <c r="G102" s="231"/>
      <c r="H102" s="235">
        <v>9.4800000000000004</v>
      </c>
      <c r="I102" s="236"/>
      <c r="J102" s="231"/>
      <c r="K102" s="231"/>
      <c r="L102" s="237"/>
      <c r="M102" s="238"/>
      <c r="N102" s="239"/>
      <c r="O102" s="239"/>
      <c r="P102" s="239"/>
      <c r="Q102" s="239"/>
      <c r="R102" s="239"/>
      <c r="S102" s="239"/>
      <c r="T102" s="24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1" t="s">
        <v>202</v>
      </c>
      <c r="AU102" s="241" t="s">
        <v>80</v>
      </c>
      <c r="AV102" s="13" t="s">
        <v>80</v>
      </c>
      <c r="AW102" s="13" t="s">
        <v>32</v>
      </c>
      <c r="AX102" s="13" t="s">
        <v>71</v>
      </c>
      <c r="AY102" s="241" t="s">
        <v>187</v>
      </c>
    </row>
    <row r="103" s="14" customFormat="1">
      <c r="A103" s="14"/>
      <c r="B103" s="242"/>
      <c r="C103" s="243"/>
      <c r="D103" s="232" t="s">
        <v>202</v>
      </c>
      <c r="E103" s="244" t="s">
        <v>19</v>
      </c>
      <c r="F103" s="245" t="s">
        <v>484</v>
      </c>
      <c r="G103" s="243"/>
      <c r="H103" s="246">
        <v>9.4800000000000004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202</v>
      </c>
      <c r="AU103" s="252" t="s">
        <v>80</v>
      </c>
      <c r="AV103" s="14" t="s">
        <v>91</v>
      </c>
      <c r="AW103" s="14" t="s">
        <v>32</v>
      </c>
      <c r="AX103" s="14" t="s">
        <v>71</v>
      </c>
      <c r="AY103" s="252" t="s">
        <v>187</v>
      </c>
    </row>
    <row r="104" s="15" customFormat="1">
      <c r="A104" s="15"/>
      <c r="B104" s="253"/>
      <c r="C104" s="254"/>
      <c r="D104" s="232" t="s">
        <v>202</v>
      </c>
      <c r="E104" s="255" t="s">
        <v>19</v>
      </c>
      <c r="F104" s="256" t="s">
        <v>205</v>
      </c>
      <c r="G104" s="254"/>
      <c r="H104" s="257">
        <v>28.199999999999999</v>
      </c>
      <c r="I104" s="258"/>
      <c r="J104" s="254"/>
      <c r="K104" s="254"/>
      <c r="L104" s="259"/>
      <c r="M104" s="260"/>
      <c r="N104" s="261"/>
      <c r="O104" s="261"/>
      <c r="P104" s="261"/>
      <c r="Q104" s="261"/>
      <c r="R104" s="261"/>
      <c r="S104" s="261"/>
      <c r="T104" s="262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3" t="s">
        <v>202</v>
      </c>
      <c r="AU104" s="263" t="s">
        <v>80</v>
      </c>
      <c r="AV104" s="15" t="s">
        <v>112</v>
      </c>
      <c r="AW104" s="15" t="s">
        <v>32</v>
      </c>
      <c r="AX104" s="15" t="s">
        <v>78</v>
      </c>
      <c r="AY104" s="263" t="s">
        <v>187</v>
      </c>
    </row>
    <row r="105" s="2" customFormat="1" ht="16.5" customHeight="1">
      <c r="A105" s="39"/>
      <c r="B105" s="40"/>
      <c r="C105" s="212" t="s">
        <v>91</v>
      </c>
      <c r="D105" s="212" t="s">
        <v>188</v>
      </c>
      <c r="E105" s="213" t="s">
        <v>494</v>
      </c>
      <c r="F105" s="214" t="s">
        <v>491</v>
      </c>
      <c r="G105" s="215" t="s">
        <v>492</v>
      </c>
      <c r="H105" s="216">
        <v>64</v>
      </c>
      <c r="I105" s="217"/>
      <c r="J105" s="218">
        <f>ROUND(I105*H105,2)</f>
        <v>0</v>
      </c>
      <c r="K105" s="214" t="s">
        <v>19</v>
      </c>
      <c r="L105" s="45"/>
      <c r="M105" s="219" t="s">
        <v>19</v>
      </c>
      <c r="N105" s="220" t="s">
        <v>42</v>
      </c>
      <c r="O105" s="85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3" t="s">
        <v>112</v>
      </c>
      <c r="AT105" s="223" t="s">
        <v>188</v>
      </c>
      <c r="AU105" s="223" t="s">
        <v>80</v>
      </c>
      <c r="AY105" s="18" t="s">
        <v>187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8" t="s">
        <v>78</v>
      </c>
      <c r="BK105" s="224">
        <f>ROUND(I105*H105,2)</f>
        <v>0</v>
      </c>
      <c r="BL105" s="18" t="s">
        <v>112</v>
      </c>
      <c r="BM105" s="223" t="s">
        <v>518</v>
      </c>
    </row>
    <row r="106" s="2" customFormat="1" ht="16.5" customHeight="1">
      <c r="A106" s="39"/>
      <c r="B106" s="40"/>
      <c r="C106" s="212" t="s">
        <v>112</v>
      </c>
      <c r="D106" s="212" t="s">
        <v>188</v>
      </c>
      <c r="E106" s="213" t="s">
        <v>498</v>
      </c>
      <c r="F106" s="214" t="s">
        <v>499</v>
      </c>
      <c r="G106" s="215" t="s">
        <v>191</v>
      </c>
      <c r="H106" s="216">
        <v>39.399999999999999</v>
      </c>
      <c r="I106" s="217"/>
      <c r="J106" s="218">
        <f>ROUND(I106*H106,2)</f>
        <v>0</v>
      </c>
      <c r="K106" s="214" t="s">
        <v>19</v>
      </c>
      <c r="L106" s="45"/>
      <c r="M106" s="219" t="s">
        <v>19</v>
      </c>
      <c r="N106" s="220" t="s">
        <v>42</v>
      </c>
      <c r="O106" s="85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3" t="s">
        <v>112</v>
      </c>
      <c r="AT106" s="223" t="s">
        <v>188</v>
      </c>
      <c r="AU106" s="223" t="s">
        <v>80</v>
      </c>
      <c r="AY106" s="18" t="s">
        <v>187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8" t="s">
        <v>78</v>
      </c>
      <c r="BK106" s="224">
        <f>ROUND(I106*H106,2)</f>
        <v>0</v>
      </c>
      <c r="BL106" s="18" t="s">
        <v>112</v>
      </c>
      <c r="BM106" s="223" t="s">
        <v>519</v>
      </c>
    </row>
    <row r="107" s="13" customFormat="1">
      <c r="A107" s="13"/>
      <c r="B107" s="230"/>
      <c r="C107" s="231"/>
      <c r="D107" s="232" t="s">
        <v>202</v>
      </c>
      <c r="E107" s="233" t="s">
        <v>19</v>
      </c>
      <c r="F107" s="234" t="s">
        <v>501</v>
      </c>
      <c r="G107" s="231"/>
      <c r="H107" s="235">
        <v>39.399999999999999</v>
      </c>
      <c r="I107" s="236"/>
      <c r="J107" s="231"/>
      <c r="K107" s="231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202</v>
      </c>
      <c r="AU107" s="241" t="s">
        <v>80</v>
      </c>
      <c r="AV107" s="13" t="s">
        <v>80</v>
      </c>
      <c r="AW107" s="13" t="s">
        <v>32</v>
      </c>
      <c r="AX107" s="13" t="s">
        <v>71</v>
      </c>
      <c r="AY107" s="241" t="s">
        <v>187</v>
      </c>
    </row>
    <row r="108" s="15" customFormat="1">
      <c r="A108" s="15"/>
      <c r="B108" s="253"/>
      <c r="C108" s="254"/>
      <c r="D108" s="232" t="s">
        <v>202</v>
      </c>
      <c r="E108" s="255" t="s">
        <v>19</v>
      </c>
      <c r="F108" s="256" t="s">
        <v>205</v>
      </c>
      <c r="G108" s="254"/>
      <c r="H108" s="257">
        <v>39.399999999999999</v>
      </c>
      <c r="I108" s="258"/>
      <c r="J108" s="254"/>
      <c r="K108" s="254"/>
      <c r="L108" s="259"/>
      <c r="M108" s="260"/>
      <c r="N108" s="261"/>
      <c r="O108" s="261"/>
      <c r="P108" s="261"/>
      <c r="Q108" s="261"/>
      <c r="R108" s="261"/>
      <c r="S108" s="261"/>
      <c r="T108" s="262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3" t="s">
        <v>202</v>
      </c>
      <c r="AU108" s="263" t="s">
        <v>80</v>
      </c>
      <c r="AV108" s="15" t="s">
        <v>112</v>
      </c>
      <c r="AW108" s="15" t="s">
        <v>32</v>
      </c>
      <c r="AX108" s="15" t="s">
        <v>78</v>
      </c>
      <c r="AY108" s="263" t="s">
        <v>187</v>
      </c>
    </row>
    <row r="109" s="2" customFormat="1" ht="16.5" customHeight="1">
      <c r="A109" s="39"/>
      <c r="B109" s="40"/>
      <c r="C109" s="264" t="s">
        <v>216</v>
      </c>
      <c r="D109" s="264" t="s">
        <v>244</v>
      </c>
      <c r="E109" s="265" t="s">
        <v>301</v>
      </c>
      <c r="F109" s="266" t="s">
        <v>302</v>
      </c>
      <c r="G109" s="267" t="s">
        <v>303</v>
      </c>
      <c r="H109" s="268">
        <v>3.9399999999999999</v>
      </c>
      <c r="I109" s="269"/>
      <c r="J109" s="270">
        <f>ROUND(I109*H109,2)</f>
        <v>0</v>
      </c>
      <c r="K109" s="266" t="s">
        <v>19</v>
      </c>
      <c r="L109" s="271"/>
      <c r="M109" s="272" t="s">
        <v>19</v>
      </c>
      <c r="N109" s="273" t="s">
        <v>42</v>
      </c>
      <c r="O109" s="85"/>
      <c r="P109" s="221">
        <f>O109*H109</f>
        <v>0</v>
      </c>
      <c r="Q109" s="221">
        <v>0.20000000000000001</v>
      </c>
      <c r="R109" s="221">
        <f>Q109*H109</f>
        <v>0.78800000000000003</v>
      </c>
      <c r="S109" s="221">
        <v>0</v>
      </c>
      <c r="T109" s="222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3" t="s">
        <v>234</v>
      </c>
      <c r="AT109" s="223" t="s">
        <v>244</v>
      </c>
      <c r="AU109" s="223" t="s">
        <v>80</v>
      </c>
      <c r="AY109" s="18" t="s">
        <v>187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8" t="s">
        <v>78</v>
      </c>
      <c r="BK109" s="224">
        <f>ROUND(I109*H109,2)</f>
        <v>0</v>
      </c>
      <c r="BL109" s="18" t="s">
        <v>112</v>
      </c>
      <c r="BM109" s="223" t="s">
        <v>520</v>
      </c>
    </row>
    <row r="110" s="13" customFormat="1">
      <c r="A110" s="13"/>
      <c r="B110" s="230"/>
      <c r="C110" s="231"/>
      <c r="D110" s="232" t="s">
        <v>202</v>
      </c>
      <c r="E110" s="231"/>
      <c r="F110" s="234" t="s">
        <v>503</v>
      </c>
      <c r="G110" s="231"/>
      <c r="H110" s="235">
        <v>3.9399999999999999</v>
      </c>
      <c r="I110" s="236"/>
      <c r="J110" s="231"/>
      <c r="K110" s="231"/>
      <c r="L110" s="237"/>
      <c r="M110" s="238"/>
      <c r="N110" s="239"/>
      <c r="O110" s="239"/>
      <c r="P110" s="239"/>
      <c r="Q110" s="239"/>
      <c r="R110" s="239"/>
      <c r="S110" s="239"/>
      <c r="T110" s="24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202</v>
      </c>
      <c r="AU110" s="241" t="s">
        <v>80</v>
      </c>
      <c r="AV110" s="13" t="s">
        <v>80</v>
      </c>
      <c r="AW110" s="13" t="s">
        <v>4</v>
      </c>
      <c r="AX110" s="13" t="s">
        <v>78</v>
      </c>
      <c r="AY110" s="241" t="s">
        <v>187</v>
      </c>
    </row>
    <row r="111" s="2" customFormat="1" ht="16.5" customHeight="1">
      <c r="A111" s="39"/>
      <c r="B111" s="40"/>
      <c r="C111" s="212" t="s">
        <v>223</v>
      </c>
      <c r="D111" s="212" t="s">
        <v>188</v>
      </c>
      <c r="E111" s="213" t="s">
        <v>504</v>
      </c>
      <c r="F111" s="214" t="s">
        <v>505</v>
      </c>
      <c r="G111" s="215" t="s">
        <v>362</v>
      </c>
      <c r="H111" s="216">
        <v>1</v>
      </c>
      <c r="I111" s="217"/>
      <c r="J111" s="218">
        <f>ROUND(I111*H111,2)</f>
        <v>0</v>
      </c>
      <c r="K111" s="214" t="s">
        <v>19</v>
      </c>
      <c r="L111" s="45"/>
      <c r="M111" s="219" t="s">
        <v>19</v>
      </c>
      <c r="N111" s="220" t="s">
        <v>42</v>
      </c>
      <c r="O111" s="85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3" t="s">
        <v>112</v>
      </c>
      <c r="AT111" s="223" t="s">
        <v>188</v>
      </c>
      <c r="AU111" s="223" t="s">
        <v>80</v>
      </c>
      <c r="AY111" s="18" t="s">
        <v>187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8" t="s">
        <v>78</v>
      </c>
      <c r="BK111" s="224">
        <f>ROUND(I111*H111,2)</f>
        <v>0</v>
      </c>
      <c r="BL111" s="18" t="s">
        <v>112</v>
      </c>
      <c r="BM111" s="223" t="s">
        <v>521</v>
      </c>
    </row>
    <row r="112" s="2" customFormat="1">
      <c r="A112" s="39"/>
      <c r="B112" s="40"/>
      <c r="C112" s="41"/>
      <c r="D112" s="232" t="s">
        <v>315</v>
      </c>
      <c r="E112" s="41"/>
      <c r="F112" s="274" t="s">
        <v>507</v>
      </c>
      <c r="G112" s="41"/>
      <c r="H112" s="41"/>
      <c r="I112" s="227"/>
      <c r="J112" s="41"/>
      <c r="K112" s="41"/>
      <c r="L112" s="45"/>
      <c r="M112" s="277"/>
      <c r="N112" s="278"/>
      <c r="O112" s="279"/>
      <c r="P112" s="279"/>
      <c r="Q112" s="279"/>
      <c r="R112" s="279"/>
      <c r="S112" s="279"/>
      <c r="T112" s="280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315</v>
      </c>
      <c r="AU112" s="18" t="s">
        <v>80</v>
      </c>
    </row>
    <row r="113" s="2" customFormat="1" ht="6.96" customHeight="1">
      <c r="A113" s="39"/>
      <c r="B113" s="60"/>
      <c r="C113" s="61"/>
      <c r="D113" s="61"/>
      <c r="E113" s="61"/>
      <c r="F113" s="61"/>
      <c r="G113" s="61"/>
      <c r="H113" s="61"/>
      <c r="I113" s="61"/>
      <c r="J113" s="61"/>
      <c r="K113" s="61"/>
      <c r="L113" s="45"/>
      <c r="M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</sheetData>
  <sheetProtection sheet="1" autoFilter="0" formatColumns="0" formatRows="0" objects="1" scenarios="1" spinCount="100000" saltValue="KV3fuYZcz1rvDIgPuYMqMfbvv4g3gfx8zihZ2HkR1J47TmCcxfo/ijZUbNwlwyAQ/2RBxTWlzQgcMO52NX570A==" hashValue="l6d1HkxW6vS/zvxlt/lFXpLMMTIyK2ghSDLVW+VIMaFYMNZYczYazCoSPPCnyMtTEGkj7u+F913NnQdJP4IZyA==" algorithmName="SHA-512" password="CC35"/>
  <autoFilter ref="C92:K112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hyperlinks>
    <hyperlink ref="F97" r:id="rId1" display="https://podminky.urs.cz/item/CS_URS_2022_01/1111512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80</v>
      </c>
    </row>
    <row r="4" s="1" customFormat="1" ht="24.96" customHeight="1">
      <c r="B4" s="21"/>
      <c r="D4" s="142" t="s">
        <v>159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Biocentrum BC3, BC5 a biokoridory, k. ú. Moutnice</v>
      </c>
      <c r="F7" s="144"/>
      <c r="G7" s="144"/>
      <c r="H7" s="144"/>
      <c r="L7" s="21"/>
    </row>
    <row r="8">
      <c r="B8" s="21"/>
      <c r="D8" s="144" t="s">
        <v>160</v>
      </c>
      <c r="L8" s="21"/>
    </row>
    <row r="9" s="1" customFormat="1" ht="16.5" customHeight="1">
      <c r="B9" s="21"/>
      <c r="E9" s="145" t="s">
        <v>522</v>
      </c>
      <c r="F9" s="1"/>
      <c r="G9" s="1"/>
      <c r="H9" s="1"/>
      <c r="L9" s="21"/>
    </row>
    <row r="10" s="1" customFormat="1" ht="12" customHeight="1">
      <c r="B10" s="21"/>
      <c r="D10" s="144" t="s">
        <v>162</v>
      </c>
      <c r="L10" s="21"/>
    </row>
    <row r="11" s="2" customFormat="1" ht="16.5" customHeight="1">
      <c r="A11" s="39"/>
      <c r="B11" s="45"/>
      <c r="C11" s="39"/>
      <c r="D11" s="39"/>
      <c r="E11" s="157" t="s">
        <v>523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468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524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27</v>
      </c>
      <c r="G16" s="39"/>
      <c r="H16" s="39"/>
      <c r="I16" s="144" t="s">
        <v>23</v>
      </c>
      <c r="J16" s="148" t="str">
        <f>'Rekapitulace stavby'!AN8</f>
        <v>15. 4. 2022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tr">
        <f>IF('Rekapitulace stavby'!AN10="","",'Rekapitulace stavby'!AN10)</f>
        <v/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 xml:space="preserve"> </v>
      </c>
      <c r="F19" s="39"/>
      <c r="G19" s="39"/>
      <c r="H19" s="39"/>
      <c r="I19" s="144" t="s">
        <v>28</v>
      </c>
      <c r="J19" s="134" t="str">
        <f>IF('Rekapitulace stavby'!AN11="","",'Rekapitulace stavby'!AN11)</f>
        <v/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tr">
        <f>IF('Rekapitulace stavby'!AN16="","",'Rekapitulace stavby'!AN16)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4" t="s">
        <v>28</v>
      </c>
      <c r="J25" s="134" t="str">
        <f>IF('Rekapitulace stavby'!AN17="","",'Rekapitulace stavby'!AN17)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33</v>
      </c>
      <c r="E27" s="39"/>
      <c r="F27" s="39"/>
      <c r="G27" s="39"/>
      <c r="H27" s="39"/>
      <c r="I27" s="144" t="s">
        <v>26</v>
      </c>
      <c r="J27" s="134" t="str">
        <f>IF('Rekapitulace stavby'!AN19="","",'Rekapitulace stavby'!AN19)</f>
        <v/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>VZD INVEST, s.r.o.</v>
      </c>
      <c r="F28" s="39"/>
      <c r="G28" s="39"/>
      <c r="H28" s="39"/>
      <c r="I28" s="144" t="s">
        <v>28</v>
      </c>
      <c r="J28" s="134" t="str">
        <f>IF('Rekapitulace stavby'!AN20="","",'Rekapitulace stavby'!AN20)</f>
        <v/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37</v>
      </c>
      <c r="E34" s="39"/>
      <c r="F34" s="39"/>
      <c r="G34" s="39"/>
      <c r="H34" s="39"/>
      <c r="I34" s="39"/>
      <c r="J34" s="155">
        <f>ROUND(J96,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39</v>
      </c>
      <c r="G36" s="39"/>
      <c r="H36" s="39"/>
      <c r="I36" s="156" t="s">
        <v>38</v>
      </c>
      <c r="J36" s="156" t="s">
        <v>40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41</v>
      </c>
      <c r="E37" s="144" t="s">
        <v>42</v>
      </c>
      <c r="F37" s="158">
        <f>ROUND((SUM(BE96:BE233)),  2)</f>
        <v>0</v>
      </c>
      <c r="G37" s="39"/>
      <c r="H37" s="39"/>
      <c r="I37" s="159">
        <v>0.20999999999999999</v>
      </c>
      <c r="J37" s="158">
        <f>ROUND(((SUM(BE96:BE233))*I37),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43</v>
      </c>
      <c r="F38" s="158">
        <f>ROUND((SUM(BF96:BF233)),  2)</f>
        <v>0</v>
      </c>
      <c r="G38" s="39"/>
      <c r="H38" s="39"/>
      <c r="I38" s="159">
        <v>0.14999999999999999</v>
      </c>
      <c r="J38" s="158">
        <f>ROUND(((SUM(BF96:BF233))*I38),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44</v>
      </c>
      <c r="F39" s="158">
        <f>ROUND((SUM(BG96:BG233)),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45</v>
      </c>
      <c r="F40" s="158">
        <f>ROUND((SUM(BH96:BH233)),  2)</f>
        <v>0</v>
      </c>
      <c r="G40" s="39"/>
      <c r="H40" s="39"/>
      <c r="I40" s="159">
        <v>0.14999999999999999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46</v>
      </c>
      <c r="F41" s="158">
        <f>ROUND((SUM(BI96:BI233)),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47</v>
      </c>
      <c r="E43" s="162"/>
      <c r="F43" s="162"/>
      <c r="G43" s="163" t="s">
        <v>48</v>
      </c>
      <c r="H43" s="164" t="s">
        <v>49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164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1" t="str">
        <f>E7</f>
        <v>Biocentrum BC3, BC5 a biokoridory, k. ú. Moutnice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160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522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162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81" t="s">
        <v>523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468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SO 02.3.1 - BC5 - Výsadba dřevin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3" t="str">
        <f>IF(J16="","",J16)</f>
        <v>15. 4. 2022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 xml:space="preserve"> </v>
      </c>
      <c r="G62" s="41"/>
      <c r="H62" s="41"/>
      <c r="I62" s="33" t="s">
        <v>31</v>
      </c>
      <c r="J62" s="37" t="str">
        <f>E25</f>
        <v xml:space="preserve"> 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33</v>
      </c>
      <c r="J63" s="37" t="str">
        <f>E28</f>
        <v>VZD INVEST, s.r.o.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165</v>
      </c>
      <c r="D65" s="173"/>
      <c r="E65" s="173"/>
      <c r="F65" s="173"/>
      <c r="G65" s="173"/>
      <c r="H65" s="173"/>
      <c r="I65" s="173"/>
      <c r="J65" s="174" t="s">
        <v>166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69</v>
      </c>
      <c r="D67" s="41"/>
      <c r="E67" s="41"/>
      <c r="F67" s="41"/>
      <c r="G67" s="41"/>
      <c r="H67" s="41"/>
      <c r="I67" s="41"/>
      <c r="J67" s="103">
        <f>J96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167</v>
      </c>
    </row>
    <row r="68" s="9" customFormat="1" ht="24.96" customHeight="1">
      <c r="A68" s="9"/>
      <c r="B68" s="176"/>
      <c r="C68" s="177"/>
      <c r="D68" s="178" t="s">
        <v>168</v>
      </c>
      <c r="E68" s="179"/>
      <c r="F68" s="179"/>
      <c r="G68" s="179"/>
      <c r="H68" s="179"/>
      <c r="I68" s="179"/>
      <c r="J68" s="180">
        <f>J97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6"/>
      <c r="C69" s="177"/>
      <c r="D69" s="178" t="s">
        <v>170</v>
      </c>
      <c r="E69" s="179"/>
      <c r="F69" s="179"/>
      <c r="G69" s="179"/>
      <c r="H69" s="179"/>
      <c r="I69" s="179"/>
      <c r="J69" s="180">
        <f>J201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2"/>
      <c r="C70" s="126"/>
      <c r="D70" s="183" t="s">
        <v>525</v>
      </c>
      <c r="E70" s="184"/>
      <c r="F70" s="184"/>
      <c r="G70" s="184"/>
      <c r="H70" s="184"/>
      <c r="I70" s="184"/>
      <c r="J70" s="185">
        <f>J210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6"/>
      <c r="D71" s="183" t="s">
        <v>171</v>
      </c>
      <c r="E71" s="184"/>
      <c r="F71" s="184"/>
      <c r="G71" s="184"/>
      <c r="H71" s="184"/>
      <c r="I71" s="184"/>
      <c r="J71" s="185">
        <f>J226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172</v>
      </c>
      <c r="E72" s="184"/>
      <c r="F72" s="184"/>
      <c r="G72" s="184"/>
      <c r="H72" s="184"/>
      <c r="I72" s="184"/>
      <c r="J72" s="185">
        <f>J231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173</v>
      </c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71" t="str">
        <f>E7</f>
        <v>Biocentrum BC3, BC5 a biokoridory, k. ú. Moutnice</v>
      </c>
      <c r="F82" s="33"/>
      <c r="G82" s="33"/>
      <c r="H82" s="33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" customFormat="1" ht="12" customHeight="1">
      <c r="B83" s="22"/>
      <c r="C83" s="33" t="s">
        <v>160</v>
      </c>
      <c r="D83" s="23"/>
      <c r="E83" s="23"/>
      <c r="F83" s="23"/>
      <c r="G83" s="23"/>
      <c r="H83" s="23"/>
      <c r="I83" s="23"/>
      <c r="J83" s="23"/>
      <c r="K83" s="23"/>
      <c r="L83" s="21"/>
    </row>
    <row r="84" s="1" customFormat="1" ht="16.5" customHeight="1">
      <c r="B84" s="22"/>
      <c r="C84" s="23"/>
      <c r="D84" s="23"/>
      <c r="E84" s="171" t="s">
        <v>522</v>
      </c>
      <c r="F84" s="23"/>
      <c r="G84" s="23"/>
      <c r="H84" s="23"/>
      <c r="I84" s="23"/>
      <c r="J84" s="23"/>
      <c r="K84" s="23"/>
      <c r="L84" s="21"/>
    </row>
    <row r="85" s="1" customFormat="1" ht="12" customHeight="1">
      <c r="B85" s="22"/>
      <c r="C85" s="33" t="s">
        <v>162</v>
      </c>
      <c r="D85" s="23"/>
      <c r="E85" s="23"/>
      <c r="F85" s="23"/>
      <c r="G85" s="23"/>
      <c r="H85" s="23"/>
      <c r="I85" s="23"/>
      <c r="J85" s="23"/>
      <c r="K85" s="23"/>
      <c r="L85" s="21"/>
    </row>
    <row r="86" s="2" customFormat="1" ht="16.5" customHeight="1">
      <c r="A86" s="39"/>
      <c r="B86" s="40"/>
      <c r="C86" s="41"/>
      <c r="D86" s="41"/>
      <c r="E86" s="281" t="s">
        <v>523</v>
      </c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468</v>
      </c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E13</f>
        <v>SO 02.3.1 - BC5 - Výsadba dřevin</v>
      </c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F16</f>
        <v xml:space="preserve"> </v>
      </c>
      <c r="G90" s="41"/>
      <c r="H90" s="41"/>
      <c r="I90" s="33" t="s">
        <v>23</v>
      </c>
      <c r="J90" s="73" t="str">
        <f>IF(J16="","",J16)</f>
        <v>15. 4. 2022</v>
      </c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25</v>
      </c>
      <c r="D92" s="41"/>
      <c r="E92" s="41"/>
      <c r="F92" s="28" t="str">
        <f>E19</f>
        <v xml:space="preserve"> </v>
      </c>
      <c r="G92" s="41"/>
      <c r="H92" s="41"/>
      <c r="I92" s="33" t="s">
        <v>31</v>
      </c>
      <c r="J92" s="37" t="str">
        <f>E25</f>
        <v xml:space="preserve"> </v>
      </c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29</v>
      </c>
      <c r="D93" s="41"/>
      <c r="E93" s="41"/>
      <c r="F93" s="28" t="str">
        <f>IF(E22="","",E22)</f>
        <v>Vyplň údaj</v>
      </c>
      <c r="G93" s="41"/>
      <c r="H93" s="41"/>
      <c r="I93" s="33" t="s">
        <v>33</v>
      </c>
      <c r="J93" s="37" t="str">
        <f>E28</f>
        <v>VZD INVEST, s.r.o.</v>
      </c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87"/>
      <c r="B95" s="188"/>
      <c r="C95" s="189" t="s">
        <v>174</v>
      </c>
      <c r="D95" s="190" t="s">
        <v>56</v>
      </c>
      <c r="E95" s="190" t="s">
        <v>52</v>
      </c>
      <c r="F95" s="190" t="s">
        <v>53</v>
      </c>
      <c r="G95" s="190" t="s">
        <v>175</v>
      </c>
      <c r="H95" s="190" t="s">
        <v>176</v>
      </c>
      <c r="I95" s="190" t="s">
        <v>177</v>
      </c>
      <c r="J95" s="190" t="s">
        <v>166</v>
      </c>
      <c r="K95" s="191" t="s">
        <v>178</v>
      </c>
      <c r="L95" s="192"/>
      <c r="M95" s="93" t="s">
        <v>19</v>
      </c>
      <c r="N95" s="94" t="s">
        <v>41</v>
      </c>
      <c r="O95" s="94" t="s">
        <v>179</v>
      </c>
      <c r="P95" s="94" t="s">
        <v>180</v>
      </c>
      <c r="Q95" s="94" t="s">
        <v>181</v>
      </c>
      <c r="R95" s="94" t="s">
        <v>182</v>
      </c>
      <c r="S95" s="94" t="s">
        <v>183</v>
      </c>
      <c r="T95" s="95" t="s">
        <v>184</v>
      </c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</row>
    <row r="96" s="2" customFormat="1" ht="22.8" customHeight="1">
      <c r="A96" s="39"/>
      <c r="B96" s="40"/>
      <c r="C96" s="100" t="s">
        <v>185</v>
      </c>
      <c r="D96" s="41"/>
      <c r="E96" s="41"/>
      <c r="F96" s="41"/>
      <c r="G96" s="41"/>
      <c r="H96" s="41"/>
      <c r="I96" s="41"/>
      <c r="J96" s="193">
        <f>BK96</f>
        <v>0</v>
      </c>
      <c r="K96" s="41"/>
      <c r="L96" s="45"/>
      <c r="M96" s="96"/>
      <c r="N96" s="194"/>
      <c r="O96" s="97"/>
      <c r="P96" s="195">
        <f>P97+P201</f>
        <v>0</v>
      </c>
      <c r="Q96" s="97"/>
      <c r="R96" s="195">
        <f>R97+R201</f>
        <v>6.9755200000000013</v>
      </c>
      <c r="S96" s="97"/>
      <c r="T96" s="196">
        <f>T97+T201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70</v>
      </c>
      <c r="AU96" s="18" t="s">
        <v>167</v>
      </c>
      <c r="BK96" s="197">
        <f>BK97+BK201</f>
        <v>0</v>
      </c>
    </row>
    <row r="97" s="12" customFormat="1" ht="25.92" customHeight="1">
      <c r="A97" s="12"/>
      <c r="B97" s="198"/>
      <c r="C97" s="199"/>
      <c r="D97" s="200" t="s">
        <v>70</v>
      </c>
      <c r="E97" s="201" t="s">
        <v>78</v>
      </c>
      <c r="F97" s="201" t="s">
        <v>186</v>
      </c>
      <c r="G97" s="199"/>
      <c r="H97" s="199"/>
      <c r="I97" s="202"/>
      <c r="J97" s="203">
        <f>BK97</f>
        <v>0</v>
      </c>
      <c r="K97" s="199"/>
      <c r="L97" s="204"/>
      <c r="M97" s="205"/>
      <c r="N97" s="206"/>
      <c r="O97" s="206"/>
      <c r="P97" s="207">
        <f>SUM(P98:P200)</f>
        <v>0</v>
      </c>
      <c r="Q97" s="206"/>
      <c r="R97" s="207">
        <f>SUM(R98:R200)</f>
        <v>4.1005200000000004</v>
      </c>
      <c r="S97" s="206"/>
      <c r="T97" s="208">
        <f>SUM(T98:T200)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78</v>
      </c>
      <c r="AT97" s="210" t="s">
        <v>70</v>
      </c>
      <c r="AU97" s="210" t="s">
        <v>71</v>
      </c>
      <c r="AY97" s="209" t="s">
        <v>187</v>
      </c>
      <c r="BK97" s="211">
        <f>SUM(BK98:BK200)</f>
        <v>0</v>
      </c>
    </row>
    <row r="98" s="2" customFormat="1" ht="21.75" customHeight="1">
      <c r="A98" s="39"/>
      <c r="B98" s="40"/>
      <c r="C98" s="212" t="s">
        <v>78</v>
      </c>
      <c r="D98" s="212" t="s">
        <v>188</v>
      </c>
      <c r="E98" s="213" t="s">
        <v>189</v>
      </c>
      <c r="F98" s="214" t="s">
        <v>190</v>
      </c>
      <c r="G98" s="215" t="s">
        <v>191</v>
      </c>
      <c r="H98" s="216">
        <v>4880</v>
      </c>
      <c r="I98" s="217"/>
      <c r="J98" s="218">
        <f>ROUND(I98*H98,2)</f>
        <v>0</v>
      </c>
      <c r="K98" s="214" t="s">
        <v>192</v>
      </c>
      <c r="L98" s="45"/>
      <c r="M98" s="219" t="s">
        <v>19</v>
      </c>
      <c r="N98" s="220" t="s">
        <v>42</v>
      </c>
      <c r="O98" s="85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3" t="s">
        <v>193</v>
      </c>
      <c r="AT98" s="223" t="s">
        <v>188</v>
      </c>
      <c r="AU98" s="223" t="s">
        <v>78</v>
      </c>
      <c r="AY98" s="18" t="s">
        <v>187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8" t="s">
        <v>78</v>
      </c>
      <c r="BK98" s="224">
        <f>ROUND(I98*H98,2)</f>
        <v>0</v>
      </c>
      <c r="BL98" s="18" t="s">
        <v>193</v>
      </c>
      <c r="BM98" s="223" t="s">
        <v>526</v>
      </c>
    </row>
    <row r="99" s="2" customFormat="1">
      <c r="A99" s="39"/>
      <c r="B99" s="40"/>
      <c r="C99" s="41"/>
      <c r="D99" s="225" t="s">
        <v>195</v>
      </c>
      <c r="E99" s="41"/>
      <c r="F99" s="226" t="s">
        <v>196</v>
      </c>
      <c r="G99" s="41"/>
      <c r="H99" s="41"/>
      <c r="I99" s="227"/>
      <c r="J99" s="41"/>
      <c r="K99" s="41"/>
      <c r="L99" s="45"/>
      <c r="M99" s="228"/>
      <c r="N99" s="229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195</v>
      </c>
      <c r="AU99" s="18" t="s">
        <v>78</v>
      </c>
    </row>
    <row r="100" s="13" customFormat="1">
      <c r="A100" s="13"/>
      <c r="B100" s="230"/>
      <c r="C100" s="231"/>
      <c r="D100" s="232" t="s">
        <v>202</v>
      </c>
      <c r="E100" s="233" t="s">
        <v>19</v>
      </c>
      <c r="F100" s="234" t="s">
        <v>527</v>
      </c>
      <c r="G100" s="231"/>
      <c r="H100" s="235">
        <v>4880</v>
      </c>
      <c r="I100" s="236"/>
      <c r="J100" s="231"/>
      <c r="K100" s="231"/>
      <c r="L100" s="237"/>
      <c r="M100" s="238"/>
      <c r="N100" s="239"/>
      <c r="O100" s="239"/>
      <c r="P100" s="239"/>
      <c r="Q100" s="239"/>
      <c r="R100" s="239"/>
      <c r="S100" s="239"/>
      <c r="T100" s="24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202</v>
      </c>
      <c r="AU100" s="241" t="s">
        <v>78</v>
      </c>
      <c r="AV100" s="13" t="s">
        <v>80</v>
      </c>
      <c r="AW100" s="13" t="s">
        <v>32</v>
      </c>
      <c r="AX100" s="13" t="s">
        <v>71</v>
      </c>
      <c r="AY100" s="241" t="s">
        <v>187</v>
      </c>
    </row>
    <row r="101" s="15" customFormat="1">
      <c r="A101" s="15"/>
      <c r="B101" s="253"/>
      <c r="C101" s="254"/>
      <c r="D101" s="232" t="s">
        <v>202</v>
      </c>
      <c r="E101" s="255" t="s">
        <v>19</v>
      </c>
      <c r="F101" s="256" t="s">
        <v>205</v>
      </c>
      <c r="G101" s="254"/>
      <c r="H101" s="257">
        <v>4880</v>
      </c>
      <c r="I101" s="258"/>
      <c r="J101" s="254"/>
      <c r="K101" s="254"/>
      <c r="L101" s="259"/>
      <c r="M101" s="260"/>
      <c r="N101" s="261"/>
      <c r="O101" s="261"/>
      <c r="P101" s="261"/>
      <c r="Q101" s="261"/>
      <c r="R101" s="261"/>
      <c r="S101" s="261"/>
      <c r="T101" s="262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63" t="s">
        <v>202</v>
      </c>
      <c r="AU101" s="263" t="s">
        <v>78</v>
      </c>
      <c r="AV101" s="15" t="s">
        <v>112</v>
      </c>
      <c r="AW101" s="15" t="s">
        <v>32</v>
      </c>
      <c r="AX101" s="15" t="s">
        <v>78</v>
      </c>
      <c r="AY101" s="263" t="s">
        <v>187</v>
      </c>
    </row>
    <row r="102" s="2" customFormat="1" ht="24.15" customHeight="1">
      <c r="A102" s="39"/>
      <c r="B102" s="40"/>
      <c r="C102" s="212" t="s">
        <v>80</v>
      </c>
      <c r="D102" s="212" t="s">
        <v>188</v>
      </c>
      <c r="E102" s="213" t="s">
        <v>235</v>
      </c>
      <c r="F102" s="214" t="s">
        <v>236</v>
      </c>
      <c r="G102" s="215" t="s">
        <v>191</v>
      </c>
      <c r="H102" s="216">
        <v>4880</v>
      </c>
      <c r="I102" s="217"/>
      <c r="J102" s="218">
        <f>ROUND(I102*H102,2)</f>
        <v>0</v>
      </c>
      <c r="K102" s="214" t="s">
        <v>192</v>
      </c>
      <c r="L102" s="45"/>
      <c r="M102" s="219" t="s">
        <v>19</v>
      </c>
      <c r="N102" s="220" t="s">
        <v>42</v>
      </c>
      <c r="O102" s="85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3" t="s">
        <v>112</v>
      </c>
      <c r="AT102" s="223" t="s">
        <v>188</v>
      </c>
      <c r="AU102" s="223" t="s">
        <v>78</v>
      </c>
      <c r="AY102" s="18" t="s">
        <v>187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8" t="s">
        <v>78</v>
      </c>
      <c r="BK102" s="224">
        <f>ROUND(I102*H102,2)</f>
        <v>0</v>
      </c>
      <c r="BL102" s="18" t="s">
        <v>112</v>
      </c>
      <c r="BM102" s="223" t="s">
        <v>528</v>
      </c>
    </row>
    <row r="103" s="2" customFormat="1">
      <c r="A103" s="39"/>
      <c r="B103" s="40"/>
      <c r="C103" s="41"/>
      <c r="D103" s="225" t="s">
        <v>195</v>
      </c>
      <c r="E103" s="41"/>
      <c r="F103" s="226" t="s">
        <v>238</v>
      </c>
      <c r="G103" s="41"/>
      <c r="H103" s="41"/>
      <c r="I103" s="227"/>
      <c r="J103" s="41"/>
      <c r="K103" s="41"/>
      <c r="L103" s="45"/>
      <c r="M103" s="228"/>
      <c r="N103" s="229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195</v>
      </c>
      <c r="AU103" s="18" t="s">
        <v>78</v>
      </c>
    </row>
    <row r="104" s="2" customFormat="1">
      <c r="A104" s="39"/>
      <c r="B104" s="40"/>
      <c r="C104" s="41"/>
      <c r="D104" s="232" t="s">
        <v>315</v>
      </c>
      <c r="E104" s="41"/>
      <c r="F104" s="274" t="s">
        <v>529</v>
      </c>
      <c r="G104" s="41"/>
      <c r="H104" s="41"/>
      <c r="I104" s="227"/>
      <c r="J104" s="41"/>
      <c r="K104" s="41"/>
      <c r="L104" s="45"/>
      <c r="M104" s="228"/>
      <c r="N104" s="229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315</v>
      </c>
      <c r="AU104" s="18" t="s">
        <v>78</v>
      </c>
    </row>
    <row r="105" s="13" customFormat="1">
      <c r="A105" s="13"/>
      <c r="B105" s="230"/>
      <c r="C105" s="231"/>
      <c r="D105" s="232" t="s">
        <v>202</v>
      </c>
      <c r="E105" s="233" t="s">
        <v>19</v>
      </c>
      <c r="F105" s="234" t="s">
        <v>527</v>
      </c>
      <c r="G105" s="231"/>
      <c r="H105" s="235">
        <v>4880</v>
      </c>
      <c r="I105" s="236"/>
      <c r="J105" s="231"/>
      <c r="K105" s="231"/>
      <c r="L105" s="237"/>
      <c r="M105" s="238"/>
      <c r="N105" s="239"/>
      <c r="O105" s="239"/>
      <c r="P105" s="239"/>
      <c r="Q105" s="239"/>
      <c r="R105" s="239"/>
      <c r="S105" s="239"/>
      <c r="T105" s="24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202</v>
      </c>
      <c r="AU105" s="241" t="s">
        <v>78</v>
      </c>
      <c r="AV105" s="13" t="s">
        <v>80</v>
      </c>
      <c r="AW105" s="13" t="s">
        <v>32</v>
      </c>
      <c r="AX105" s="13" t="s">
        <v>71</v>
      </c>
      <c r="AY105" s="241" t="s">
        <v>187</v>
      </c>
    </row>
    <row r="106" s="14" customFormat="1">
      <c r="A106" s="14"/>
      <c r="B106" s="242"/>
      <c r="C106" s="243"/>
      <c r="D106" s="232" t="s">
        <v>202</v>
      </c>
      <c r="E106" s="244" t="s">
        <v>19</v>
      </c>
      <c r="F106" s="245" t="s">
        <v>530</v>
      </c>
      <c r="G106" s="243"/>
      <c r="H106" s="246">
        <v>4880</v>
      </c>
      <c r="I106" s="247"/>
      <c r="J106" s="243"/>
      <c r="K106" s="243"/>
      <c r="L106" s="248"/>
      <c r="M106" s="249"/>
      <c r="N106" s="250"/>
      <c r="O106" s="250"/>
      <c r="P106" s="250"/>
      <c r="Q106" s="250"/>
      <c r="R106" s="250"/>
      <c r="S106" s="250"/>
      <c r="T106" s="25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2" t="s">
        <v>202</v>
      </c>
      <c r="AU106" s="252" t="s">
        <v>78</v>
      </c>
      <c r="AV106" s="14" t="s">
        <v>91</v>
      </c>
      <c r="AW106" s="14" t="s">
        <v>32</v>
      </c>
      <c r="AX106" s="14" t="s">
        <v>71</v>
      </c>
      <c r="AY106" s="252" t="s">
        <v>187</v>
      </c>
    </row>
    <row r="107" s="15" customFormat="1">
      <c r="A107" s="15"/>
      <c r="B107" s="253"/>
      <c r="C107" s="254"/>
      <c r="D107" s="232" t="s">
        <v>202</v>
      </c>
      <c r="E107" s="255" t="s">
        <v>19</v>
      </c>
      <c r="F107" s="256" t="s">
        <v>205</v>
      </c>
      <c r="G107" s="254"/>
      <c r="H107" s="257">
        <v>4880</v>
      </c>
      <c r="I107" s="258"/>
      <c r="J107" s="254"/>
      <c r="K107" s="254"/>
      <c r="L107" s="259"/>
      <c r="M107" s="260"/>
      <c r="N107" s="261"/>
      <c r="O107" s="261"/>
      <c r="P107" s="261"/>
      <c r="Q107" s="261"/>
      <c r="R107" s="261"/>
      <c r="S107" s="261"/>
      <c r="T107" s="262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3" t="s">
        <v>202</v>
      </c>
      <c r="AU107" s="263" t="s">
        <v>78</v>
      </c>
      <c r="AV107" s="15" t="s">
        <v>112</v>
      </c>
      <c r="AW107" s="15" t="s">
        <v>32</v>
      </c>
      <c r="AX107" s="15" t="s">
        <v>78</v>
      </c>
      <c r="AY107" s="263" t="s">
        <v>187</v>
      </c>
    </row>
    <row r="108" s="2" customFormat="1" ht="16.5" customHeight="1">
      <c r="A108" s="39"/>
      <c r="B108" s="40"/>
      <c r="C108" s="264" t="s">
        <v>91</v>
      </c>
      <c r="D108" s="264" t="s">
        <v>244</v>
      </c>
      <c r="E108" s="265" t="s">
        <v>531</v>
      </c>
      <c r="F108" s="266" t="s">
        <v>246</v>
      </c>
      <c r="G108" s="267" t="s">
        <v>247</v>
      </c>
      <c r="H108" s="268">
        <v>29.280000000000001</v>
      </c>
      <c r="I108" s="269"/>
      <c r="J108" s="270">
        <f>ROUND(I108*H108,2)</f>
        <v>0</v>
      </c>
      <c r="K108" s="266" t="s">
        <v>192</v>
      </c>
      <c r="L108" s="271"/>
      <c r="M108" s="272" t="s">
        <v>19</v>
      </c>
      <c r="N108" s="273" t="s">
        <v>42</v>
      </c>
      <c r="O108" s="85"/>
      <c r="P108" s="221">
        <f>O108*H108</f>
        <v>0</v>
      </c>
      <c r="Q108" s="221">
        <v>0.001</v>
      </c>
      <c r="R108" s="221">
        <f>Q108*H108</f>
        <v>0.02928</v>
      </c>
      <c r="S108" s="221">
        <v>0</v>
      </c>
      <c r="T108" s="222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3" t="s">
        <v>234</v>
      </c>
      <c r="AT108" s="223" t="s">
        <v>244</v>
      </c>
      <c r="AU108" s="223" t="s">
        <v>78</v>
      </c>
      <c r="AY108" s="18" t="s">
        <v>187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8" t="s">
        <v>78</v>
      </c>
      <c r="BK108" s="224">
        <f>ROUND(I108*H108,2)</f>
        <v>0</v>
      </c>
      <c r="BL108" s="18" t="s">
        <v>112</v>
      </c>
      <c r="BM108" s="223" t="s">
        <v>532</v>
      </c>
    </row>
    <row r="109" s="13" customFormat="1">
      <c r="A109" s="13"/>
      <c r="B109" s="230"/>
      <c r="C109" s="231"/>
      <c r="D109" s="232" t="s">
        <v>202</v>
      </c>
      <c r="E109" s="231"/>
      <c r="F109" s="234" t="s">
        <v>533</v>
      </c>
      <c r="G109" s="231"/>
      <c r="H109" s="235">
        <v>29.280000000000001</v>
      </c>
      <c r="I109" s="236"/>
      <c r="J109" s="231"/>
      <c r="K109" s="231"/>
      <c r="L109" s="237"/>
      <c r="M109" s="238"/>
      <c r="N109" s="239"/>
      <c r="O109" s="239"/>
      <c r="P109" s="239"/>
      <c r="Q109" s="239"/>
      <c r="R109" s="239"/>
      <c r="S109" s="239"/>
      <c r="T109" s="24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1" t="s">
        <v>202</v>
      </c>
      <c r="AU109" s="241" t="s">
        <v>78</v>
      </c>
      <c r="AV109" s="13" t="s">
        <v>80</v>
      </c>
      <c r="AW109" s="13" t="s">
        <v>4</v>
      </c>
      <c r="AX109" s="13" t="s">
        <v>78</v>
      </c>
      <c r="AY109" s="241" t="s">
        <v>187</v>
      </c>
    </row>
    <row r="110" s="2" customFormat="1" ht="24.15" customHeight="1">
      <c r="A110" s="39"/>
      <c r="B110" s="40"/>
      <c r="C110" s="212" t="s">
        <v>112</v>
      </c>
      <c r="D110" s="212" t="s">
        <v>188</v>
      </c>
      <c r="E110" s="213" t="s">
        <v>258</v>
      </c>
      <c r="F110" s="214" t="s">
        <v>259</v>
      </c>
      <c r="G110" s="215" t="s">
        <v>330</v>
      </c>
      <c r="H110" s="216">
        <v>60</v>
      </c>
      <c r="I110" s="217"/>
      <c r="J110" s="218">
        <f>ROUND(I110*H110,2)</f>
        <v>0</v>
      </c>
      <c r="K110" s="214" t="s">
        <v>192</v>
      </c>
      <c r="L110" s="45"/>
      <c r="M110" s="219" t="s">
        <v>19</v>
      </c>
      <c r="N110" s="220" t="s">
        <v>42</v>
      </c>
      <c r="O110" s="85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3" t="s">
        <v>112</v>
      </c>
      <c r="AT110" s="223" t="s">
        <v>188</v>
      </c>
      <c r="AU110" s="223" t="s">
        <v>78</v>
      </c>
      <c r="AY110" s="18" t="s">
        <v>187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8" t="s">
        <v>78</v>
      </c>
      <c r="BK110" s="224">
        <f>ROUND(I110*H110,2)</f>
        <v>0</v>
      </c>
      <c r="BL110" s="18" t="s">
        <v>112</v>
      </c>
      <c r="BM110" s="223" t="s">
        <v>534</v>
      </c>
    </row>
    <row r="111" s="2" customFormat="1">
      <c r="A111" s="39"/>
      <c r="B111" s="40"/>
      <c r="C111" s="41"/>
      <c r="D111" s="225" t="s">
        <v>195</v>
      </c>
      <c r="E111" s="41"/>
      <c r="F111" s="226" t="s">
        <v>261</v>
      </c>
      <c r="G111" s="41"/>
      <c r="H111" s="41"/>
      <c r="I111" s="227"/>
      <c r="J111" s="41"/>
      <c r="K111" s="41"/>
      <c r="L111" s="45"/>
      <c r="M111" s="228"/>
      <c r="N111" s="229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195</v>
      </c>
      <c r="AU111" s="18" t="s">
        <v>78</v>
      </c>
    </row>
    <row r="112" s="13" customFormat="1">
      <c r="A112" s="13"/>
      <c r="B112" s="230"/>
      <c r="C112" s="231"/>
      <c r="D112" s="232" t="s">
        <v>202</v>
      </c>
      <c r="E112" s="233" t="s">
        <v>19</v>
      </c>
      <c r="F112" s="234" t="s">
        <v>535</v>
      </c>
      <c r="G112" s="231"/>
      <c r="H112" s="235">
        <v>60</v>
      </c>
      <c r="I112" s="236"/>
      <c r="J112" s="231"/>
      <c r="K112" s="231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202</v>
      </c>
      <c r="AU112" s="241" t="s">
        <v>78</v>
      </c>
      <c r="AV112" s="13" t="s">
        <v>80</v>
      </c>
      <c r="AW112" s="13" t="s">
        <v>32</v>
      </c>
      <c r="AX112" s="13" t="s">
        <v>71</v>
      </c>
      <c r="AY112" s="241" t="s">
        <v>187</v>
      </c>
    </row>
    <row r="113" s="14" customFormat="1">
      <c r="A113" s="14"/>
      <c r="B113" s="242"/>
      <c r="C113" s="243"/>
      <c r="D113" s="232" t="s">
        <v>202</v>
      </c>
      <c r="E113" s="244" t="s">
        <v>19</v>
      </c>
      <c r="F113" s="245" t="s">
        <v>536</v>
      </c>
      <c r="G113" s="243"/>
      <c r="H113" s="246">
        <v>60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202</v>
      </c>
      <c r="AU113" s="252" t="s">
        <v>78</v>
      </c>
      <c r="AV113" s="14" t="s">
        <v>91</v>
      </c>
      <c r="AW113" s="14" t="s">
        <v>32</v>
      </c>
      <c r="AX113" s="14" t="s">
        <v>71</v>
      </c>
      <c r="AY113" s="252" t="s">
        <v>187</v>
      </c>
    </row>
    <row r="114" s="15" customFormat="1">
      <c r="A114" s="15"/>
      <c r="B114" s="253"/>
      <c r="C114" s="254"/>
      <c r="D114" s="232" t="s">
        <v>202</v>
      </c>
      <c r="E114" s="255" t="s">
        <v>19</v>
      </c>
      <c r="F114" s="256" t="s">
        <v>205</v>
      </c>
      <c r="G114" s="254"/>
      <c r="H114" s="257">
        <v>60</v>
      </c>
      <c r="I114" s="258"/>
      <c r="J114" s="254"/>
      <c r="K114" s="254"/>
      <c r="L114" s="259"/>
      <c r="M114" s="260"/>
      <c r="N114" s="261"/>
      <c r="O114" s="261"/>
      <c r="P114" s="261"/>
      <c r="Q114" s="261"/>
      <c r="R114" s="261"/>
      <c r="S114" s="261"/>
      <c r="T114" s="262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3" t="s">
        <v>202</v>
      </c>
      <c r="AU114" s="263" t="s">
        <v>78</v>
      </c>
      <c r="AV114" s="15" t="s">
        <v>112</v>
      </c>
      <c r="AW114" s="15" t="s">
        <v>32</v>
      </c>
      <c r="AX114" s="15" t="s">
        <v>78</v>
      </c>
      <c r="AY114" s="263" t="s">
        <v>187</v>
      </c>
    </row>
    <row r="115" s="2" customFormat="1" ht="24.15" customHeight="1">
      <c r="A115" s="39"/>
      <c r="B115" s="40"/>
      <c r="C115" s="212" t="s">
        <v>216</v>
      </c>
      <c r="D115" s="212" t="s">
        <v>188</v>
      </c>
      <c r="E115" s="213" t="s">
        <v>263</v>
      </c>
      <c r="F115" s="214" t="s">
        <v>264</v>
      </c>
      <c r="G115" s="215" t="s">
        <v>330</v>
      </c>
      <c r="H115" s="216">
        <v>24</v>
      </c>
      <c r="I115" s="217"/>
      <c r="J115" s="218">
        <f>ROUND(I115*H115,2)</f>
        <v>0</v>
      </c>
      <c r="K115" s="214" t="s">
        <v>192</v>
      </c>
      <c r="L115" s="45"/>
      <c r="M115" s="219" t="s">
        <v>19</v>
      </c>
      <c r="N115" s="220" t="s">
        <v>42</v>
      </c>
      <c r="O115" s="85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3" t="s">
        <v>112</v>
      </c>
      <c r="AT115" s="223" t="s">
        <v>188</v>
      </c>
      <c r="AU115" s="223" t="s">
        <v>78</v>
      </c>
      <c r="AY115" s="18" t="s">
        <v>187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8" t="s">
        <v>78</v>
      </c>
      <c r="BK115" s="224">
        <f>ROUND(I115*H115,2)</f>
        <v>0</v>
      </c>
      <c r="BL115" s="18" t="s">
        <v>112</v>
      </c>
      <c r="BM115" s="223" t="s">
        <v>537</v>
      </c>
    </row>
    <row r="116" s="2" customFormat="1">
      <c r="A116" s="39"/>
      <c r="B116" s="40"/>
      <c r="C116" s="41"/>
      <c r="D116" s="225" t="s">
        <v>195</v>
      </c>
      <c r="E116" s="41"/>
      <c r="F116" s="226" t="s">
        <v>266</v>
      </c>
      <c r="G116" s="41"/>
      <c r="H116" s="41"/>
      <c r="I116" s="227"/>
      <c r="J116" s="41"/>
      <c r="K116" s="41"/>
      <c r="L116" s="45"/>
      <c r="M116" s="228"/>
      <c r="N116" s="229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195</v>
      </c>
      <c r="AU116" s="18" t="s">
        <v>78</v>
      </c>
    </row>
    <row r="117" s="13" customFormat="1">
      <c r="A117" s="13"/>
      <c r="B117" s="230"/>
      <c r="C117" s="231"/>
      <c r="D117" s="232" t="s">
        <v>202</v>
      </c>
      <c r="E117" s="233" t="s">
        <v>19</v>
      </c>
      <c r="F117" s="234" t="s">
        <v>334</v>
      </c>
      <c r="G117" s="231"/>
      <c r="H117" s="235">
        <v>24</v>
      </c>
      <c r="I117" s="236"/>
      <c r="J117" s="231"/>
      <c r="K117" s="231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202</v>
      </c>
      <c r="AU117" s="241" t="s">
        <v>78</v>
      </c>
      <c r="AV117" s="13" t="s">
        <v>80</v>
      </c>
      <c r="AW117" s="13" t="s">
        <v>32</v>
      </c>
      <c r="AX117" s="13" t="s">
        <v>71</v>
      </c>
      <c r="AY117" s="241" t="s">
        <v>187</v>
      </c>
    </row>
    <row r="118" s="14" customFormat="1">
      <c r="A118" s="14"/>
      <c r="B118" s="242"/>
      <c r="C118" s="243"/>
      <c r="D118" s="232" t="s">
        <v>202</v>
      </c>
      <c r="E118" s="244" t="s">
        <v>19</v>
      </c>
      <c r="F118" s="245" t="s">
        <v>538</v>
      </c>
      <c r="G118" s="243"/>
      <c r="H118" s="246">
        <v>24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202</v>
      </c>
      <c r="AU118" s="252" t="s">
        <v>78</v>
      </c>
      <c r="AV118" s="14" t="s">
        <v>91</v>
      </c>
      <c r="AW118" s="14" t="s">
        <v>32</v>
      </c>
      <c r="AX118" s="14" t="s">
        <v>71</v>
      </c>
      <c r="AY118" s="252" t="s">
        <v>187</v>
      </c>
    </row>
    <row r="119" s="15" customFormat="1">
      <c r="A119" s="15"/>
      <c r="B119" s="253"/>
      <c r="C119" s="254"/>
      <c r="D119" s="232" t="s">
        <v>202</v>
      </c>
      <c r="E119" s="255" t="s">
        <v>19</v>
      </c>
      <c r="F119" s="256" t="s">
        <v>205</v>
      </c>
      <c r="G119" s="254"/>
      <c r="H119" s="257">
        <v>24</v>
      </c>
      <c r="I119" s="258"/>
      <c r="J119" s="254"/>
      <c r="K119" s="254"/>
      <c r="L119" s="259"/>
      <c r="M119" s="260"/>
      <c r="N119" s="261"/>
      <c r="O119" s="261"/>
      <c r="P119" s="261"/>
      <c r="Q119" s="261"/>
      <c r="R119" s="261"/>
      <c r="S119" s="261"/>
      <c r="T119" s="262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3" t="s">
        <v>202</v>
      </c>
      <c r="AU119" s="263" t="s">
        <v>78</v>
      </c>
      <c r="AV119" s="15" t="s">
        <v>112</v>
      </c>
      <c r="AW119" s="15" t="s">
        <v>32</v>
      </c>
      <c r="AX119" s="15" t="s">
        <v>78</v>
      </c>
      <c r="AY119" s="263" t="s">
        <v>187</v>
      </c>
    </row>
    <row r="120" s="2" customFormat="1" ht="16.5" customHeight="1">
      <c r="A120" s="39"/>
      <c r="B120" s="40"/>
      <c r="C120" s="212" t="s">
        <v>223</v>
      </c>
      <c r="D120" s="212" t="s">
        <v>188</v>
      </c>
      <c r="E120" s="213" t="s">
        <v>268</v>
      </c>
      <c r="F120" s="214" t="s">
        <v>269</v>
      </c>
      <c r="G120" s="215" t="s">
        <v>191</v>
      </c>
      <c r="H120" s="216">
        <v>4880</v>
      </c>
      <c r="I120" s="217"/>
      <c r="J120" s="218">
        <f>ROUND(I120*H120,2)</f>
        <v>0</v>
      </c>
      <c r="K120" s="214" t="s">
        <v>192</v>
      </c>
      <c r="L120" s="45"/>
      <c r="M120" s="219" t="s">
        <v>19</v>
      </c>
      <c r="N120" s="220" t="s">
        <v>42</v>
      </c>
      <c r="O120" s="85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3" t="s">
        <v>112</v>
      </c>
      <c r="AT120" s="223" t="s">
        <v>188</v>
      </c>
      <c r="AU120" s="223" t="s">
        <v>78</v>
      </c>
      <c r="AY120" s="18" t="s">
        <v>187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8" t="s">
        <v>78</v>
      </c>
      <c r="BK120" s="224">
        <f>ROUND(I120*H120,2)</f>
        <v>0</v>
      </c>
      <c r="BL120" s="18" t="s">
        <v>112</v>
      </c>
      <c r="BM120" s="223" t="s">
        <v>539</v>
      </c>
    </row>
    <row r="121" s="2" customFormat="1">
      <c r="A121" s="39"/>
      <c r="B121" s="40"/>
      <c r="C121" s="41"/>
      <c r="D121" s="225" t="s">
        <v>195</v>
      </c>
      <c r="E121" s="41"/>
      <c r="F121" s="226" t="s">
        <v>271</v>
      </c>
      <c r="G121" s="41"/>
      <c r="H121" s="41"/>
      <c r="I121" s="227"/>
      <c r="J121" s="41"/>
      <c r="K121" s="41"/>
      <c r="L121" s="45"/>
      <c r="M121" s="228"/>
      <c r="N121" s="229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195</v>
      </c>
      <c r="AU121" s="18" t="s">
        <v>78</v>
      </c>
    </row>
    <row r="122" s="13" customFormat="1">
      <c r="A122" s="13"/>
      <c r="B122" s="230"/>
      <c r="C122" s="231"/>
      <c r="D122" s="232" t="s">
        <v>202</v>
      </c>
      <c r="E122" s="233" t="s">
        <v>19</v>
      </c>
      <c r="F122" s="234" t="s">
        <v>527</v>
      </c>
      <c r="G122" s="231"/>
      <c r="H122" s="235">
        <v>4880</v>
      </c>
      <c r="I122" s="236"/>
      <c r="J122" s="231"/>
      <c r="K122" s="231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202</v>
      </c>
      <c r="AU122" s="241" t="s">
        <v>78</v>
      </c>
      <c r="AV122" s="13" t="s">
        <v>80</v>
      </c>
      <c r="AW122" s="13" t="s">
        <v>32</v>
      </c>
      <c r="AX122" s="13" t="s">
        <v>71</v>
      </c>
      <c r="AY122" s="241" t="s">
        <v>187</v>
      </c>
    </row>
    <row r="123" s="15" customFormat="1">
      <c r="A123" s="15"/>
      <c r="B123" s="253"/>
      <c r="C123" s="254"/>
      <c r="D123" s="232" t="s">
        <v>202</v>
      </c>
      <c r="E123" s="255" t="s">
        <v>19</v>
      </c>
      <c r="F123" s="256" t="s">
        <v>205</v>
      </c>
      <c r="G123" s="254"/>
      <c r="H123" s="257">
        <v>4880</v>
      </c>
      <c r="I123" s="258"/>
      <c r="J123" s="254"/>
      <c r="K123" s="254"/>
      <c r="L123" s="259"/>
      <c r="M123" s="260"/>
      <c r="N123" s="261"/>
      <c r="O123" s="261"/>
      <c r="P123" s="261"/>
      <c r="Q123" s="261"/>
      <c r="R123" s="261"/>
      <c r="S123" s="261"/>
      <c r="T123" s="262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3" t="s">
        <v>202</v>
      </c>
      <c r="AU123" s="263" t="s">
        <v>78</v>
      </c>
      <c r="AV123" s="15" t="s">
        <v>112</v>
      </c>
      <c r="AW123" s="15" t="s">
        <v>32</v>
      </c>
      <c r="AX123" s="15" t="s">
        <v>78</v>
      </c>
      <c r="AY123" s="263" t="s">
        <v>187</v>
      </c>
    </row>
    <row r="124" s="2" customFormat="1" ht="16.5" customHeight="1">
      <c r="A124" s="39"/>
      <c r="B124" s="40"/>
      <c r="C124" s="212" t="s">
        <v>229</v>
      </c>
      <c r="D124" s="212" t="s">
        <v>188</v>
      </c>
      <c r="E124" s="213" t="s">
        <v>273</v>
      </c>
      <c r="F124" s="214" t="s">
        <v>274</v>
      </c>
      <c r="G124" s="215" t="s">
        <v>191</v>
      </c>
      <c r="H124" s="216">
        <v>4880</v>
      </c>
      <c r="I124" s="217"/>
      <c r="J124" s="218">
        <f>ROUND(I124*H124,2)</f>
        <v>0</v>
      </c>
      <c r="K124" s="214" t="s">
        <v>192</v>
      </c>
      <c r="L124" s="45"/>
      <c r="M124" s="219" t="s">
        <v>19</v>
      </c>
      <c r="N124" s="220" t="s">
        <v>42</v>
      </c>
      <c r="O124" s="85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3" t="s">
        <v>112</v>
      </c>
      <c r="AT124" s="223" t="s">
        <v>188</v>
      </c>
      <c r="AU124" s="223" t="s">
        <v>78</v>
      </c>
      <c r="AY124" s="18" t="s">
        <v>187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8" t="s">
        <v>78</v>
      </c>
      <c r="BK124" s="224">
        <f>ROUND(I124*H124,2)</f>
        <v>0</v>
      </c>
      <c r="BL124" s="18" t="s">
        <v>112</v>
      </c>
      <c r="BM124" s="223" t="s">
        <v>540</v>
      </c>
    </row>
    <row r="125" s="2" customFormat="1">
      <c r="A125" s="39"/>
      <c r="B125" s="40"/>
      <c r="C125" s="41"/>
      <c r="D125" s="225" t="s">
        <v>195</v>
      </c>
      <c r="E125" s="41"/>
      <c r="F125" s="226" t="s">
        <v>276</v>
      </c>
      <c r="G125" s="41"/>
      <c r="H125" s="41"/>
      <c r="I125" s="227"/>
      <c r="J125" s="41"/>
      <c r="K125" s="41"/>
      <c r="L125" s="45"/>
      <c r="M125" s="228"/>
      <c r="N125" s="229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195</v>
      </c>
      <c r="AU125" s="18" t="s">
        <v>78</v>
      </c>
    </row>
    <row r="126" s="13" customFormat="1">
      <c r="A126" s="13"/>
      <c r="B126" s="230"/>
      <c r="C126" s="231"/>
      <c r="D126" s="232" t="s">
        <v>202</v>
      </c>
      <c r="E126" s="233" t="s">
        <v>19</v>
      </c>
      <c r="F126" s="234" t="s">
        <v>527</v>
      </c>
      <c r="G126" s="231"/>
      <c r="H126" s="235">
        <v>4880</v>
      </c>
      <c r="I126" s="236"/>
      <c r="J126" s="231"/>
      <c r="K126" s="231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202</v>
      </c>
      <c r="AU126" s="241" t="s">
        <v>78</v>
      </c>
      <c r="AV126" s="13" t="s">
        <v>80</v>
      </c>
      <c r="AW126" s="13" t="s">
        <v>32</v>
      </c>
      <c r="AX126" s="13" t="s">
        <v>71</v>
      </c>
      <c r="AY126" s="241" t="s">
        <v>187</v>
      </c>
    </row>
    <row r="127" s="15" customFormat="1">
      <c r="A127" s="15"/>
      <c r="B127" s="253"/>
      <c r="C127" s="254"/>
      <c r="D127" s="232" t="s">
        <v>202</v>
      </c>
      <c r="E127" s="255" t="s">
        <v>19</v>
      </c>
      <c r="F127" s="256" t="s">
        <v>205</v>
      </c>
      <c r="G127" s="254"/>
      <c r="H127" s="257">
        <v>4880</v>
      </c>
      <c r="I127" s="258"/>
      <c r="J127" s="254"/>
      <c r="K127" s="254"/>
      <c r="L127" s="259"/>
      <c r="M127" s="260"/>
      <c r="N127" s="261"/>
      <c r="O127" s="261"/>
      <c r="P127" s="261"/>
      <c r="Q127" s="261"/>
      <c r="R127" s="261"/>
      <c r="S127" s="261"/>
      <c r="T127" s="262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3" t="s">
        <v>202</v>
      </c>
      <c r="AU127" s="263" t="s">
        <v>78</v>
      </c>
      <c r="AV127" s="15" t="s">
        <v>112</v>
      </c>
      <c r="AW127" s="15" t="s">
        <v>32</v>
      </c>
      <c r="AX127" s="15" t="s">
        <v>78</v>
      </c>
      <c r="AY127" s="263" t="s">
        <v>187</v>
      </c>
    </row>
    <row r="128" s="2" customFormat="1" ht="16.5" customHeight="1">
      <c r="A128" s="39"/>
      <c r="B128" s="40"/>
      <c r="C128" s="212" t="s">
        <v>234</v>
      </c>
      <c r="D128" s="212" t="s">
        <v>188</v>
      </c>
      <c r="E128" s="213" t="s">
        <v>277</v>
      </c>
      <c r="F128" s="214" t="s">
        <v>278</v>
      </c>
      <c r="G128" s="215" t="s">
        <v>191</v>
      </c>
      <c r="H128" s="216">
        <v>4880</v>
      </c>
      <c r="I128" s="217"/>
      <c r="J128" s="218">
        <f>ROUND(I128*H128,2)</f>
        <v>0</v>
      </c>
      <c r="K128" s="214" t="s">
        <v>192</v>
      </c>
      <c r="L128" s="45"/>
      <c r="M128" s="219" t="s">
        <v>19</v>
      </c>
      <c r="N128" s="220" t="s">
        <v>42</v>
      </c>
      <c r="O128" s="85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3" t="s">
        <v>112</v>
      </c>
      <c r="AT128" s="223" t="s">
        <v>188</v>
      </c>
      <c r="AU128" s="223" t="s">
        <v>78</v>
      </c>
      <c r="AY128" s="18" t="s">
        <v>187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8" t="s">
        <v>78</v>
      </c>
      <c r="BK128" s="224">
        <f>ROUND(I128*H128,2)</f>
        <v>0</v>
      </c>
      <c r="BL128" s="18" t="s">
        <v>112</v>
      </c>
      <c r="BM128" s="223" t="s">
        <v>541</v>
      </c>
    </row>
    <row r="129" s="2" customFormat="1">
      <c r="A129" s="39"/>
      <c r="B129" s="40"/>
      <c r="C129" s="41"/>
      <c r="D129" s="225" t="s">
        <v>195</v>
      </c>
      <c r="E129" s="41"/>
      <c r="F129" s="226" t="s">
        <v>280</v>
      </c>
      <c r="G129" s="41"/>
      <c r="H129" s="41"/>
      <c r="I129" s="227"/>
      <c r="J129" s="41"/>
      <c r="K129" s="41"/>
      <c r="L129" s="45"/>
      <c r="M129" s="228"/>
      <c r="N129" s="229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195</v>
      </c>
      <c r="AU129" s="18" t="s">
        <v>78</v>
      </c>
    </row>
    <row r="130" s="13" customFormat="1">
      <c r="A130" s="13"/>
      <c r="B130" s="230"/>
      <c r="C130" s="231"/>
      <c r="D130" s="232" t="s">
        <v>202</v>
      </c>
      <c r="E130" s="233" t="s">
        <v>19</v>
      </c>
      <c r="F130" s="234" t="s">
        <v>527</v>
      </c>
      <c r="G130" s="231"/>
      <c r="H130" s="235">
        <v>4880</v>
      </c>
      <c r="I130" s="236"/>
      <c r="J130" s="231"/>
      <c r="K130" s="231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202</v>
      </c>
      <c r="AU130" s="241" t="s">
        <v>78</v>
      </c>
      <c r="AV130" s="13" t="s">
        <v>80</v>
      </c>
      <c r="AW130" s="13" t="s">
        <v>32</v>
      </c>
      <c r="AX130" s="13" t="s">
        <v>71</v>
      </c>
      <c r="AY130" s="241" t="s">
        <v>187</v>
      </c>
    </row>
    <row r="131" s="15" customFormat="1">
      <c r="A131" s="15"/>
      <c r="B131" s="253"/>
      <c r="C131" s="254"/>
      <c r="D131" s="232" t="s">
        <v>202</v>
      </c>
      <c r="E131" s="255" t="s">
        <v>19</v>
      </c>
      <c r="F131" s="256" t="s">
        <v>205</v>
      </c>
      <c r="G131" s="254"/>
      <c r="H131" s="257">
        <v>4880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3" t="s">
        <v>202</v>
      </c>
      <c r="AU131" s="263" t="s">
        <v>78</v>
      </c>
      <c r="AV131" s="15" t="s">
        <v>112</v>
      </c>
      <c r="AW131" s="15" t="s">
        <v>32</v>
      </c>
      <c r="AX131" s="15" t="s">
        <v>78</v>
      </c>
      <c r="AY131" s="263" t="s">
        <v>187</v>
      </c>
    </row>
    <row r="132" s="2" customFormat="1" ht="21.75" customHeight="1">
      <c r="A132" s="39"/>
      <c r="B132" s="40"/>
      <c r="C132" s="212" t="s">
        <v>243</v>
      </c>
      <c r="D132" s="212" t="s">
        <v>188</v>
      </c>
      <c r="E132" s="213" t="s">
        <v>542</v>
      </c>
      <c r="F132" s="214" t="s">
        <v>543</v>
      </c>
      <c r="G132" s="215" t="s">
        <v>544</v>
      </c>
      <c r="H132" s="216">
        <v>2.2000000000000002</v>
      </c>
      <c r="I132" s="217"/>
      <c r="J132" s="218">
        <f>ROUND(I132*H132,2)</f>
        <v>0</v>
      </c>
      <c r="K132" s="214" t="s">
        <v>192</v>
      </c>
      <c r="L132" s="45"/>
      <c r="M132" s="219" t="s">
        <v>19</v>
      </c>
      <c r="N132" s="220" t="s">
        <v>42</v>
      </c>
      <c r="O132" s="85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3" t="s">
        <v>112</v>
      </c>
      <c r="AT132" s="223" t="s">
        <v>188</v>
      </c>
      <c r="AU132" s="223" t="s">
        <v>78</v>
      </c>
      <c r="AY132" s="18" t="s">
        <v>187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8" t="s">
        <v>78</v>
      </c>
      <c r="BK132" s="224">
        <f>ROUND(I132*H132,2)</f>
        <v>0</v>
      </c>
      <c r="BL132" s="18" t="s">
        <v>112</v>
      </c>
      <c r="BM132" s="223" t="s">
        <v>545</v>
      </c>
    </row>
    <row r="133" s="2" customFormat="1">
      <c r="A133" s="39"/>
      <c r="B133" s="40"/>
      <c r="C133" s="41"/>
      <c r="D133" s="225" t="s">
        <v>195</v>
      </c>
      <c r="E133" s="41"/>
      <c r="F133" s="226" t="s">
        <v>546</v>
      </c>
      <c r="G133" s="41"/>
      <c r="H133" s="41"/>
      <c r="I133" s="227"/>
      <c r="J133" s="41"/>
      <c r="K133" s="41"/>
      <c r="L133" s="45"/>
      <c r="M133" s="228"/>
      <c r="N133" s="229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195</v>
      </c>
      <c r="AU133" s="18" t="s">
        <v>78</v>
      </c>
    </row>
    <row r="134" s="13" customFormat="1">
      <c r="A134" s="13"/>
      <c r="B134" s="230"/>
      <c r="C134" s="231"/>
      <c r="D134" s="232" t="s">
        <v>202</v>
      </c>
      <c r="E134" s="233" t="s">
        <v>19</v>
      </c>
      <c r="F134" s="234" t="s">
        <v>547</v>
      </c>
      <c r="G134" s="231"/>
      <c r="H134" s="235">
        <v>2.2000000000000002</v>
      </c>
      <c r="I134" s="236"/>
      <c r="J134" s="231"/>
      <c r="K134" s="231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202</v>
      </c>
      <c r="AU134" s="241" t="s">
        <v>78</v>
      </c>
      <c r="AV134" s="13" t="s">
        <v>80</v>
      </c>
      <c r="AW134" s="13" t="s">
        <v>32</v>
      </c>
      <c r="AX134" s="13" t="s">
        <v>71</v>
      </c>
      <c r="AY134" s="241" t="s">
        <v>187</v>
      </c>
    </row>
    <row r="135" s="14" customFormat="1">
      <c r="A135" s="14"/>
      <c r="B135" s="242"/>
      <c r="C135" s="243"/>
      <c r="D135" s="232" t="s">
        <v>202</v>
      </c>
      <c r="E135" s="244" t="s">
        <v>19</v>
      </c>
      <c r="F135" s="245" t="s">
        <v>548</v>
      </c>
      <c r="G135" s="243"/>
      <c r="H135" s="246">
        <v>2.2000000000000002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202</v>
      </c>
      <c r="AU135" s="252" t="s">
        <v>78</v>
      </c>
      <c r="AV135" s="14" t="s">
        <v>91</v>
      </c>
      <c r="AW135" s="14" t="s">
        <v>32</v>
      </c>
      <c r="AX135" s="14" t="s">
        <v>71</v>
      </c>
      <c r="AY135" s="252" t="s">
        <v>187</v>
      </c>
    </row>
    <row r="136" s="15" customFormat="1">
      <c r="A136" s="15"/>
      <c r="B136" s="253"/>
      <c r="C136" s="254"/>
      <c r="D136" s="232" t="s">
        <v>202</v>
      </c>
      <c r="E136" s="255" t="s">
        <v>19</v>
      </c>
      <c r="F136" s="256" t="s">
        <v>205</v>
      </c>
      <c r="G136" s="254"/>
      <c r="H136" s="257">
        <v>2.2000000000000002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3" t="s">
        <v>202</v>
      </c>
      <c r="AU136" s="263" t="s">
        <v>78</v>
      </c>
      <c r="AV136" s="15" t="s">
        <v>112</v>
      </c>
      <c r="AW136" s="15" t="s">
        <v>32</v>
      </c>
      <c r="AX136" s="15" t="s">
        <v>78</v>
      </c>
      <c r="AY136" s="263" t="s">
        <v>187</v>
      </c>
    </row>
    <row r="137" s="2" customFormat="1" ht="24.15" customHeight="1">
      <c r="A137" s="39"/>
      <c r="B137" s="40"/>
      <c r="C137" s="212" t="s">
        <v>251</v>
      </c>
      <c r="D137" s="212" t="s">
        <v>188</v>
      </c>
      <c r="E137" s="213" t="s">
        <v>282</v>
      </c>
      <c r="F137" s="214" t="s">
        <v>283</v>
      </c>
      <c r="G137" s="215" t="s">
        <v>330</v>
      </c>
      <c r="H137" s="216">
        <v>60</v>
      </c>
      <c r="I137" s="217"/>
      <c r="J137" s="218">
        <f>ROUND(I137*H137,2)</f>
        <v>0</v>
      </c>
      <c r="K137" s="214" t="s">
        <v>192</v>
      </c>
      <c r="L137" s="45"/>
      <c r="M137" s="219" t="s">
        <v>19</v>
      </c>
      <c r="N137" s="220" t="s">
        <v>42</v>
      </c>
      <c r="O137" s="85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3" t="s">
        <v>112</v>
      </c>
      <c r="AT137" s="223" t="s">
        <v>188</v>
      </c>
      <c r="AU137" s="223" t="s">
        <v>78</v>
      </c>
      <c r="AY137" s="18" t="s">
        <v>187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8" t="s">
        <v>78</v>
      </c>
      <c r="BK137" s="224">
        <f>ROUND(I137*H137,2)</f>
        <v>0</v>
      </c>
      <c r="BL137" s="18" t="s">
        <v>112</v>
      </c>
      <c r="BM137" s="223" t="s">
        <v>549</v>
      </c>
    </row>
    <row r="138" s="2" customFormat="1">
      <c r="A138" s="39"/>
      <c r="B138" s="40"/>
      <c r="C138" s="41"/>
      <c r="D138" s="225" t="s">
        <v>195</v>
      </c>
      <c r="E138" s="41"/>
      <c r="F138" s="226" t="s">
        <v>285</v>
      </c>
      <c r="G138" s="41"/>
      <c r="H138" s="41"/>
      <c r="I138" s="227"/>
      <c r="J138" s="41"/>
      <c r="K138" s="41"/>
      <c r="L138" s="45"/>
      <c r="M138" s="228"/>
      <c r="N138" s="229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195</v>
      </c>
      <c r="AU138" s="18" t="s">
        <v>78</v>
      </c>
    </row>
    <row r="139" s="13" customFormat="1">
      <c r="A139" s="13"/>
      <c r="B139" s="230"/>
      <c r="C139" s="231"/>
      <c r="D139" s="232" t="s">
        <v>202</v>
      </c>
      <c r="E139" s="233" t="s">
        <v>19</v>
      </c>
      <c r="F139" s="234" t="s">
        <v>535</v>
      </c>
      <c r="G139" s="231"/>
      <c r="H139" s="235">
        <v>60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202</v>
      </c>
      <c r="AU139" s="241" t="s">
        <v>78</v>
      </c>
      <c r="AV139" s="13" t="s">
        <v>80</v>
      </c>
      <c r="AW139" s="13" t="s">
        <v>32</v>
      </c>
      <c r="AX139" s="13" t="s">
        <v>71</v>
      </c>
      <c r="AY139" s="241" t="s">
        <v>187</v>
      </c>
    </row>
    <row r="140" s="14" customFormat="1">
      <c r="A140" s="14"/>
      <c r="B140" s="242"/>
      <c r="C140" s="243"/>
      <c r="D140" s="232" t="s">
        <v>202</v>
      </c>
      <c r="E140" s="244" t="s">
        <v>19</v>
      </c>
      <c r="F140" s="245" t="s">
        <v>550</v>
      </c>
      <c r="G140" s="243"/>
      <c r="H140" s="246">
        <v>60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202</v>
      </c>
      <c r="AU140" s="252" t="s">
        <v>78</v>
      </c>
      <c r="AV140" s="14" t="s">
        <v>91</v>
      </c>
      <c r="AW140" s="14" t="s">
        <v>32</v>
      </c>
      <c r="AX140" s="14" t="s">
        <v>71</v>
      </c>
      <c r="AY140" s="252" t="s">
        <v>187</v>
      </c>
    </row>
    <row r="141" s="15" customFormat="1">
      <c r="A141" s="15"/>
      <c r="B141" s="253"/>
      <c r="C141" s="254"/>
      <c r="D141" s="232" t="s">
        <v>202</v>
      </c>
      <c r="E141" s="255" t="s">
        <v>19</v>
      </c>
      <c r="F141" s="256" t="s">
        <v>205</v>
      </c>
      <c r="G141" s="254"/>
      <c r="H141" s="257">
        <v>60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3" t="s">
        <v>202</v>
      </c>
      <c r="AU141" s="263" t="s">
        <v>78</v>
      </c>
      <c r="AV141" s="15" t="s">
        <v>112</v>
      </c>
      <c r="AW141" s="15" t="s">
        <v>32</v>
      </c>
      <c r="AX141" s="15" t="s">
        <v>78</v>
      </c>
      <c r="AY141" s="263" t="s">
        <v>187</v>
      </c>
    </row>
    <row r="142" s="2" customFormat="1" ht="24.15" customHeight="1">
      <c r="A142" s="39"/>
      <c r="B142" s="40"/>
      <c r="C142" s="212" t="s">
        <v>257</v>
      </c>
      <c r="D142" s="212" t="s">
        <v>188</v>
      </c>
      <c r="E142" s="213" t="s">
        <v>287</v>
      </c>
      <c r="F142" s="214" t="s">
        <v>288</v>
      </c>
      <c r="G142" s="215" t="s">
        <v>199</v>
      </c>
      <c r="H142" s="216">
        <v>24</v>
      </c>
      <c r="I142" s="217"/>
      <c r="J142" s="218">
        <f>ROUND(I142*H142,2)</f>
        <v>0</v>
      </c>
      <c r="K142" s="214" t="s">
        <v>192</v>
      </c>
      <c r="L142" s="45"/>
      <c r="M142" s="219" t="s">
        <v>19</v>
      </c>
      <c r="N142" s="220" t="s">
        <v>42</v>
      </c>
      <c r="O142" s="85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3" t="s">
        <v>112</v>
      </c>
      <c r="AT142" s="223" t="s">
        <v>188</v>
      </c>
      <c r="AU142" s="223" t="s">
        <v>78</v>
      </c>
      <c r="AY142" s="18" t="s">
        <v>187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8" t="s">
        <v>78</v>
      </c>
      <c r="BK142" s="224">
        <f>ROUND(I142*H142,2)</f>
        <v>0</v>
      </c>
      <c r="BL142" s="18" t="s">
        <v>112</v>
      </c>
      <c r="BM142" s="223" t="s">
        <v>551</v>
      </c>
    </row>
    <row r="143" s="2" customFormat="1">
      <c r="A143" s="39"/>
      <c r="B143" s="40"/>
      <c r="C143" s="41"/>
      <c r="D143" s="225" t="s">
        <v>195</v>
      </c>
      <c r="E143" s="41"/>
      <c r="F143" s="226" t="s">
        <v>290</v>
      </c>
      <c r="G143" s="41"/>
      <c r="H143" s="41"/>
      <c r="I143" s="227"/>
      <c r="J143" s="41"/>
      <c r="K143" s="41"/>
      <c r="L143" s="45"/>
      <c r="M143" s="228"/>
      <c r="N143" s="229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195</v>
      </c>
      <c r="AU143" s="18" t="s">
        <v>78</v>
      </c>
    </row>
    <row r="144" s="13" customFormat="1">
      <c r="A144" s="13"/>
      <c r="B144" s="230"/>
      <c r="C144" s="231"/>
      <c r="D144" s="232" t="s">
        <v>202</v>
      </c>
      <c r="E144" s="233" t="s">
        <v>19</v>
      </c>
      <c r="F144" s="234" t="s">
        <v>334</v>
      </c>
      <c r="G144" s="231"/>
      <c r="H144" s="235">
        <v>24</v>
      </c>
      <c r="I144" s="236"/>
      <c r="J144" s="231"/>
      <c r="K144" s="231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202</v>
      </c>
      <c r="AU144" s="241" t="s">
        <v>78</v>
      </c>
      <c r="AV144" s="13" t="s">
        <v>80</v>
      </c>
      <c r="AW144" s="13" t="s">
        <v>32</v>
      </c>
      <c r="AX144" s="13" t="s">
        <v>71</v>
      </c>
      <c r="AY144" s="241" t="s">
        <v>187</v>
      </c>
    </row>
    <row r="145" s="14" customFormat="1">
      <c r="A145" s="14"/>
      <c r="B145" s="242"/>
      <c r="C145" s="243"/>
      <c r="D145" s="232" t="s">
        <v>202</v>
      </c>
      <c r="E145" s="244" t="s">
        <v>19</v>
      </c>
      <c r="F145" s="245" t="s">
        <v>552</v>
      </c>
      <c r="G145" s="243"/>
      <c r="H145" s="246">
        <v>24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202</v>
      </c>
      <c r="AU145" s="252" t="s">
        <v>78</v>
      </c>
      <c r="AV145" s="14" t="s">
        <v>91</v>
      </c>
      <c r="AW145" s="14" t="s">
        <v>32</v>
      </c>
      <c r="AX145" s="14" t="s">
        <v>71</v>
      </c>
      <c r="AY145" s="252" t="s">
        <v>187</v>
      </c>
    </row>
    <row r="146" s="15" customFormat="1">
      <c r="A146" s="15"/>
      <c r="B146" s="253"/>
      <c r="C146" s="254"/>
      <c r="D146" s="232" t="s">
        <v>202</v>
      </c>
      <c r="E146" s="255" t="s">
        <v>19</v>
      </c>
      <c r="F146" s="256" t="s">
        <v>205</v>
      </c>
      <c r="G146" s="254"/>
      <c r="H146" s="257">
        <v>24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3" t="s">
        <v>202</v>
      </c>
      <c r="AU146" s="263" t="s">
        <v>78</v>
      </c>
      <c r="AV146" s="15" t="s">
        <v>112</v>
      </c>
      <c r="AW146" s="15" t="s">
        <v>32</v>
      </c>
      <c r="AX146" s="15" t="s">
        <v>78</v>
      </c>
      <c r="AY146" s="263" t="s">
        <v>187</v>
      </c>
    </row>
    <row r="147" s="2" customFormat="1" ht="16.5" customHeight="1">
      <c r="A147" s="39"/>
      <c r="B147" s="40"/>
      <c r="C147" s="212" t="s">
        <v>262</v>
      </c>
      <c r="D147" s="212" t="s">
        <v>188</v>
      </c>
      <c r="E147" s="213" t="s">
        <v>346</v>
      </c>
      <c r="F147" s="214" t="s">
        <v>347</v>
      </c>
      <c r="G147" s="215" t="s">
        <v>330</v>
      </c>
      <c r="H147" s="216">
        <v>84</v>
      </c>
      <c r="I147" s="217"/>
      <c r="J147" s="218">
        <f>ROUND(I147*H147,2)</f>
        <v>0</v>
      </c>
      <c r="K147" s="214" t="s">
        <v>19</v>
      </c>
      <c r="L147" s="45"/>
      <c r="M147" s="219" t="s">
        <v>19</v>
      </c>
      <c r="N147" s="220" t="s">
        <v>42</v>
      </c>
      <c r="O147" s="85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3" t="s">
        <v>112</v>
      </c>
      <c r="AT147" s="223" t="s">
        <v>188</v>
      </c>
      <c r="AU147" s="223" t="s">
        <v>78</v>
      </c>
      <c r="AY147" s="18" t="s">
        <v>187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8" t="s">
        <v>78</v>
      </c>
      <c r="BK147" s="224">
        <f>ROUND(I147*H147,2)</f>
        <v>0</v>
      </c>
      <c r="BL147" s="18" t="s">
        <v>112</v>
      </c>
      <c r="BM147" s="223" t="s">
        <v>553</v>
      </c>
    </row>
    <row r="148" s="13" customFormat="1">
      <c r="A148" s="13"/>
      <c r="B148" s="230"/>
      <c r="C148" s="231"/>
      <c r="D148" s="232" t="s">
        <v>202</v>
      </c>
      <c r="E148" s="233" t="s">
        <v>19</v>
      </c>
      <c r="F148" s="234" t="s">
        <v>554</v>
      </c>
      <c r="G148" s="231"/>
      <c r="H148" s="235">
        <v>84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202</v>
      </c>
      <c r="AU148" s="241" t="s">
        <v>78</v>
      </c>
      <c r="AV148" s="13" t="s">
        <v>80</v>
      </c>
      <c r="AW148" s="13" t="s">
        <v>32</v>
      </c>
      <c r="AX148" s="13" t="s">
        <v>71</v>
      </c>
      <c r="AY148" s="241" t="s">
        <v>187</v>
      </c>
    </row>
    <row r="149" s="14" customFormat="1">
      <c r="A149" s="14"/>
      <c r="B149" s="242"/>
      <c r="C149" s="243"/>
      <c r="D149" s="232" t="s">
        <v>202</v>
      </c>
      <c r="E149" s="244" t="s">
        <v>19</v>
      </c>
      <c r="F149" s="245" t="s">
        <v>350</v>
      </c>
      <c r="G149" s="243"/>
      <c r="H149" s="246">
        <v>84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202</v>
      </c>
      <c r="AU149" s="252" t="s">
        <v>78</v>
      </c>
      <c r="AV149" s="14" t="s">
        <v>91</v>
      </c>
      <c r="AW149" s="14" t="s">
        <v>32</v>
      </c>
      <c r="AX149" s="14" t="s">
        <v>71</v>
      </c>
      <c r="AY149" s="252" t="s">
        <v>187</v>
      </c>
    </row>
    <row r="150" s="15" customFormat="1">
      <c r="A150" s="15"/>
      <c r="B150" s="253"/>
      <c r="C150" s="254"/>
      <c r="D150" s="232" t="s">
        <v>202</v>
      </c>
      <c r="E150" s="255" t="s">
        <v>19</v>
      </c>
      <c r="F150" s="256" t="s">
        <v>205</v>
      </c>
      <c r="G150" s="254"/>
      <c r="H150" s="257">
        <v>84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3" t="s">
        <v>202</v>
      </c>
      <c r="AU150" s="263" t="s">
        <v>78</v>
      </c>
      <c r="AV150" s="15" t="s">
        <v>112</v>
      </c>
      <c r="AW150" s="15" t="s">
        <v>32</v>
      </c>
      <c r="AX150" s="15" t="s">
        <v>78</v>
      </c>
      <c r="AY150" s="263" t="s">
        <v>187</v>
      </c>
    </row>
    <row r="151" s="2" customFormat="1" ht="16.5" customHeight="1">
      <c r="A151" s="39"/>
      <c r="B151" s="40"/>
      <c r="C151" s="264" t="s">
        <v>267</v>
      </c>
      <c r="D151" s="264" t="s">
        <v>244</v>
      </c>
      <c r="E151" s="265" t="s">
        <v>352</v>
      </c>
      <c r="F151" s="266" t="s">
        <v>353</v>
      </c>
      <c r="G151" s="267" t="s">
        <v>247</v>
      </c>
      <c r="H151" s="268">
        <v>15.24</v>
      </c>
      <c r="I151" s="269"/>
      <c r="J151" s="270">
        <f>ROUND(I151*H151,2)</f>
        <v>0</v>
      </c>
      <c r="K151" s="266" t="s">
        <v>19</v>
      </c>
      <c r="L151" s="271"/>
      <c r="M151" s="272" t="s">
        <v>19</v>
      </c>
      <c r="N151" s="273" t="s">
        <v>42</v>
      </c>
      <c r="O151" s="85"/>
      <c r="P151" s="221">
        <f>O151*H151</f>
        <v>0</v>
      </c>
      <c r="Q151" s="221">
        <v>0.001</v>
      </c>
      <c r="R151" s="221">
        <f>Q151*H151</f>
        <v>0.01524</v>
      </c>
      <c r="S151" s="221">
        <v>0</v>
      </c>
      <c r="T151" s="222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3" t="s">
        <v>234</v>
      </c>
      <c r="AT151" s="223" t="s">
        <v>244</v>
      </c>
      <c r="AU151" s="223" t="s">
        <v>78</v>
      </c>
      <c r="AY151" s="18" t="s">
        <v>187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8" t="s">
        <v>78</v>
      </c>
      <c r="BK151" s="224">
        <f>ROUND(I151*H151,2)</f>
        <v>0</v>
      </c>
      <c r="BL151" s="18" t="s">
        <v>112</v>
      </c>
      <c r="BM151" s="223" t="s">
        <v>555</v>
      </c>
    </row>
    <row r="152" s="13" customFormat="1">
      <c r="A152" s="13"/>
      <c r="B152" s="230"/>
      <c r="C152" s="231"/>
      <c r="D152" s="232" t="s">
        <v>202</v>
      </c>
      <c r="E152" s="233" t="s">
        <v>19</v>
      </c>
      <c r="F152" s="234" t="s">
        <v>556</v>
      </c>
      <c r="G152" s="231"/>
      <c r="H152" s="235">
        <v>12.24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202</v>
      </c>
      <c r="AU152" s="241" t="s">
        <v>78</v>
      </c>
      <c r="AV152" s="13" t="s">
        <v>80</v>
      </c>
      <c r="AW152" s="13" t="s">
        <v>32</v>
      </c>
      <c r="AX152" s="13" t="s">
        <v>71</v>
      </c>
      <c r="AY152" s="241" t="s">
        <v>187</v>
      </c>
    </row>
    <row r="153" s="14" customFormat="1">
      <c r="A153" s="14"/>
      <c r="B153" s="242"/>
      <c r="C153" s="243"/>
      <c r="D153" s="232" t="s">
        <v>202</v>
      </c>
      <c r="E153" s="244" t="s">
        <v>19</v>
      </c>
      <c r="F153" s="245" t="s">
        <v>356</v>
      </c>
      <c r="G153" s="243"/>
      <c r="H153" s="246">
        <v>12.24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202</v>
      </c>
      <c r="AU153" s="252" t="s">
        <v>78</v>
      </c>
      <c r="AV153" s="14" t="s">
        <v>91</v>
      </c>
      <c r="AW153" s="14" t="s">
        <v>32</v>
      </c>
      <c r="AX153" s="14" t="s">
        <v>71</v>
      </c>
      <c r="AY153" s="252" t="s">
        <v>187</v>
      </c>
    </row>
    <row r="154" s="13" customFormat="1">
      <c r="A154" s="13"/>
      <c r="B154" s="230"/>
      <c r="C154" s="231"/>
      <c r="D154" s="232" t="s">
        <v>202</v>
      </c>
      <c r="E154" s="233" t="s">
        <v>19</v>
      </c>
      <c r="F154" s="234" t="s">
        <v>557</v>
      </c>
      <c r="G154" s="231"/>
      <c r="H154" s="235">
        <v>3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202</v>
      </c>
      <c r="AU154" s="241" t="s">
        <v>78</v>
      </c>
      <c r="AV154" s="13" t="s">
        <v>80</v>
      </c>
      <c r="AW154" s="13" t="s">
        <v>32</v>
      </c>
      <c r="AX154" s="13" t="s">
        <v>71</v>
      </c>
      <c r="AY154" s="241" t="s">
        <v>187</v>
      </c>
    </row>
    <row r="155" s="14" customFormat="1">
      <c r="A155" s="14"/>
      <c r="B155" s="242"/>
      <c r="C155" s="243"/>
      <c r="D155" s="232" t="s">
        <v>202</v>
      </c>
      <c r="E155" s="244" t="s">
        <v>19</v>
      </c>
      <c r="F155" s="245" t="s">
        <v>358</v>
      </c>
      <c r="G155" s="243"/>
      <c r="H155" s="246">
        <v>3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202</v>
      </c>
      <c r="AU155" s="252" t="s">
        <v>78</v>
      </c>
      <c r="AV155" s="14" t="s">
        <v>91</v>
      </c>
      <c r="AW155" s="14" t="s">
        <v>32</v>
      </c>
      <c r="AX155" s="14" t="s">
        <v>71</v>
      </c>
      <c r="AY155" s="252" t="s">
        <v>187</v>
      </c>
    </row>
    <row r="156" s="15" customFormat="1">
      <c r="A156" s="15"/>
      <c r="B156" s="253"/>
      <c r="C156" s="254"/>
      <c r="D156" s="232" t="s">
        <v>202</v>
      </c>
      <c r="E156" s="255" t="s">
        <v>19</v>
      </c>
      <c r="F156" s="256" t="s">
        <v>205</v>
      </c>
      <c r="G156" s="254"/>
      <c r="H156" s="257">
        <v>15.24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3" t="s">
        <v>202</v>
      </c>
      <c r="AU156" s="263" t="s">
        <v>78</v>
      </c>
      <c r="AV156" s="15" t="s">
        <v>112</v>
      </c>
      <c r="AW156" s="15" t="s">
        <v>32</v>
      </c>
      <c r="AX156" s="15" t="s">
        <v>78</v>
      </c>
      <c r="AY156" s="263" t="s">
        <v>187</v>
      </c>
    </row>
    <row r="157" s="2" customFormat="1" ht="21.75" customHeight="1">
      <c r="A157" s="39"/>
      <c r="B157" s="40"/>
      <c r="C157" s="212" t="s">
        <v>272</v>
      </c>
      <c r="D157" s="212" t="s">
        <v>188</v>
      </c>
      <c r="E157" s="213" t="s">
        <v>292</v>
      </c>
      <c r="F157" s="214" t="s">
        <v>293</v>
      </c>
      <c r="G157" s="215" t="s">
        <v>191</v>
      </c>
      <c r="H157" s="216">
        <v>84</v>
      </c>
      <c r="I157" s="217"/>
      <c r="J157" s="218">
        <f>ROUND(I157*H157,2)</f>
        <v>0</v>
      </c>
      <c r="K157" s="214" t="s">
        <v>192</v>
      </c>
      <c r="L157" s="45"/>
      <c r="M157" s="219" t="s">
        <v>19</v>
      </c>
      <c r="N157" s="220" t="s">
        <v>42</v>
      </c>
      <c r="O157" s="85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3" t="s">
        <v>112</v>
      </c>
      <c r="AT157" s="223" t="s">
        <v>188</v>
      </c>
      <c r="AU157" s="223" t="s">
        <v>78</v>
      </c>
      <c r="AY157" s="18" t="s">
        <v>187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8" t="s">
        <v>78</v>
      </c>
      <c r="BK157" s="224">
        <f>ROUND(I157*H157,2)</f>
        <v>0</v>
      </c>
      <c r="BL157" s="18" t="s">
        <v>112</v>
      </c>
      <c r="BM157" s="223" t="s">
        <v>558</v>
      </c>
    </row>
    <row r="158" s="2" customFormat="1">
      <c r="A158" s="39"/>
      <c r="B158" s="40"/>
      <c r="C158" s="41"/>
      <c r="D158" s="225" t="s">
        <v>195</v>
      </c>
      <c r="E158" s="41"/>
      <c r="F158" s="226" t="s">
        <v>295</v>
      </c>
      <c r="G158" s="41"/>
      <c r="H158" s="41"/>
      <c r="I158" s="227"/>
      <c r="J158" s="41"/>
      <c r="K158" s="41"/>
      <c r="L158" s="45"/>
      <c r="M158" s="228"/>
      <c r="N158" s="229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195</v>
      </c>
      <c r="AU158" s="18" t="s">
        <v>78</v>
      </c>
    </row>
    <row r="159" s="13" customFormat="1">
      <c r="A159" s="13"/>
      <c r="B159" s="230"/>
      <c r="C159" s="231"/>
      <c r="D159" s="232" t="s">
        <v>202</v>
      </c>
      <c r="E159" s="233" t="s">
        <v>19</v>
      </c>
      <c r="F159" s="234" t="s">
        <v>559</v>
      </c>
      <c r="G159" s="231"/>
      <c r="H159" s="235">
        <v>24</v>
      </c>
      <c r="I159" s="236"/>
      <c r="J159" s="231"/>
      <c r="K159" s="231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202</v>
      </c>
      <c r="AU159" s="241" t="s">
        <v>78</v>
      </c>
      <c r="AV159" s="13" t="s">
        <v>80</v>
      </c>
      <c r="AW159" s="13" t="s">
        <v>32</v>
      </c>
      <c r="AX159" s="13" t="s">
        <v>71</v>
      </c>
      <c r="AY159" s="241" t="s">
        <v>187</v>
      </c>
    </row>
    <row r="160" s="14" customFormat="1">
      <c r="A160" s="14"/>
      <c r="B160" s="242"/>
      <c r="C160" s="243"/>
      <c r="D160" s="232" t="s">
        <v>202</v>
      </c>
      <c r="E160" s="244" t="s">
        <v>19</v>
      </c>
      <c r="F160" s="245" t="s">
        <v>560</v>
      </c>
      <c r="G160" s="243"/>
      <c r="H160" s="246">
        <v>24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202</v>
      </c>
      <c r="AU160" s="252" t="s">
        <v>78</v>
      </c>
      <c r="AV160" s="14" t="s">
        <v>91</v>
      </c>
      <c r="AW160" s="14" t="s">
        <v>32</v>
      </c>
      <c r="AX160" s="14" t="s">
        <v>71</v>
      </c>
      <c r="AY160" s="252" t="s">
        <v>187</v>
      </c>
    </row>
    <row r="161" s="13" customFormat="1">
      <c r="A161" s="13"/>
      <c r="B161" s="230"/>
      <c r="C161" s="231"/>
      <c r="D161" s="232" t="s">
        <v>202</v>
      </c>
      <c r="E161" s="233" t="s">
        <v>19</v>
      </c>
      <c r="F161" s="234" t="s">
        <v>561</v>
      </c>
      <c r="G161" s="231"/>
      <c r="H161" s="235">
        <v>60</v>
      </c>
      <c r="I161" s="236"/>
      <c r="J161" s="231"/>
      <c r="K161" s="231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202</v>
      </c>
      <c r="AU161" s="241" t="s">
        <v>78</v>
      </c>
      <c r="AV161" s="13" t="s">
        <v>80</v>
      </c>
      <c r="AW161" s="13" t="s">
        <v>32</v>
      </c>
      <c r="AX161" s="13" t="s">
        <v>71</v>
      </c>
      <c r="AY161" s="241" t="s">
        <v>187</v>
      </c>
    </row>
    <row r="162" s="14" customFormat="1">
      <c r="A162" s="14"/>
      <c r="B162" s="242"/>
      <c r="C162" s="243"/>
      <c r="D162" s="232" t="s">
        <v>202</v>
      </c>
      <c r="E162" s="244" t="s">
        <v>19</v>
      </c>
      <c r="F162" s="245" t="s">
        <v>562</v>
      </c>
      <c r="G162" s="243"/>
      <c r="H162" s="246">
        <v>60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202</v>
      </c>
      <c r="AU162" s="252" t="s">
        <v>78</v>
      </c>
      <c r="AV162" s="14" t="s">
        <v>91</v>
      </c>
      <c r="AW162" s="14" t="s">
        <v>32</v>
      </c>
      <c r="AX162" s="14" t="s">
        <v>71</v>
      </c>
      <c r="AY162" s="252" t="s">
        <v>187</v>
      </c>
    </row>
    <row r="163" s="15" customFormat="1">
      <c r="A163" s="15"/>
      <c r="B163" s="253"/>
      <c r="C163" s="254"/>
      <c r="D163" s="232" t="s">
        <v>202</v>
      </c>
      <c r="E163" s="255" t="s">
        <v>19</v>
      </c>
      <c r="F163" s="256" t="s">
        <v>205</v>
      </c>
      <c r="G163" s="254"/>
      <c r="H163" s="257">
        <v>84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3" t="s">
        <v>202</v>
      </c>
      <c r="AU163" s="263" t="s">
        <v>78</v>
      </c>
      <c r="AV163" s="15" t="s">
        <v>112</v>
      </c>
      <c r="AW163" s="15" t="s">
        <v>32</v>
      </c>
      <c r="AX163" s="15" t="s">
        <v>78</v>
      </c>
      <c r="AY163" s="263" t="s">
        <v>187</v>
      </c>
    </row>
    <row r="164" s="2" customFormat="1" ht="16.5" customHeight="1">
      <c r="A164" s="39"/>
      <c r="B164" s="40"/>
      <c r="C164" s="264" t="s">
        <v>8</v>
      </c>
      <c r="D164" s="264" t="s">
        <v>244</v>
      </c>
      <c r="E164" s="265" t="s">
        <v>301</v>
      </c>
      <c r="F164" s="266" t="s">
        <v>302</v>
      </c>
      <c r="G164" s="267" t="s">
        <v>303</v>
      </c>
      <c r="H164" s="268">
        <v>12.6</v>
      </c>
      <c r="I164" s="269"/>
      <c r="J164" s="270">
        <f>ROUND(I164*H164,2)</f>
        <v>0</v>
      </c>
      <c r="K164" s="266" t="s">
        <v>19</v>
      </c>
      <c r="L164" s="271"/>
      <c r="M164" s="272" t="s">
        <v>19</v>
      </c>
      <c r="N164" s="273" t="s">
        <v>42</v>
      </c>
      <c r="O164" s="85"/>
      <c r="P164" s="221">
        <f>O164*H164</f>
        <v>0</v>
      </c>
      <c r="Q164" s="221">
        <v>0.20000000000000001</v>
      </c>
      <c r="R164" s="221">
        <f>Q164*H164</f>
        <v>2.52</v>
      </c>
      <c r="S164" s="221">
        <v>0</v>
      </c>
      <c r="T164" s="222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3" t="s">
        <v>234</v>
      </c>
      <c r="AT164" s="223" t="s">
        <v>244</v>
      </c>
      <c r="AU164" s="223" t="s">
        <v>78</v>
      </c>
      <c r="AY164" s="18" t="s">
        <v>187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8" t="s">
        <v>78</v>
      </c>
      <c r="BK164" s="224">
        <f>ROUND(I164*H164,2)</f>
        <v>0</v>
      </c>
      <c r="BL164" s="18" t="s">
        <v>112</v>
      </c>
      <c r="BM164" s="223" t="s">
        <v>563</v>
      </c>
    </row>
    <row r="165" s="13" customFormat="1">
      <c r="A165" s="13"/>
      <c r="B165" s="230"/>
      <c r="C165" s="231"/>
      <c r="D165" s="232" t="s">
        <v>202</v>
      </c>
      <c r="E165" s="231"/>
      <c r="F165" s="234" t="s">
        <v>564</v>
      </c>
      <c r="G165" s="231"/>
      <c r="H165" s="235">
        <v>12.6</v>
      </c>
      <c r="I165" s="236"/>
      <c r="J165" s="231"/>
      <c r="K165" s="231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202</v>
      </c>
      <c r="AU165" s="241" t="s">
        <v>78</v>
      </c>
      <c r="AV165" s="13" t="s">
        <v>80</v>
      </c>
      <c r="AW165" s="13" t="s">
        <v>4</v>
      </c>
      <c r="AX165" s="13" t="s">
        <v>78</v>
      </c>
      <c r="AY165" s="241" t="s">
        <v>187</v>
      </c>
    </row>
    <row r="166" s="2" customFormat="1" ht="16.5" customHeight="1">
      <c r="A166" s="39"/>
      <c r="B166" s="40"/>
      <c r="C166" s="212" t="s">
        <v>281</v>
      </c>
      <c r="D166" s="212" t="s">
        <v>188</v>
      </c>
      <c r="E166" s="213" t="s">
        <v>307</v>
      </c>
      <c r="F166" s="214" t="s">
        <v>308</v>
      </c>
      <c r="G166" s="215" t="s">
        <v>191</v>
      </c>
      <c r="H166" s="216">
        <v>4880</v>
      </c>
      <c r="I166" s="217"/>
      <c r="J166" s="218">
        <f>ROUND(I166*H166,2)</f>
        <v>0</v>
      </c>
      <c r="K166" s="214" t="s">
        <v>192</v>
      </c>
      <c r="L166" s="45"/>
      <c r="M166" s="219" t="s">
        <v>19</v>
      </c>
      <c r="N166" s="220" t="s">
        <v>42</v>
      </c>
      <c r="O166" s="85"/>
      <c r="P166" s="221">
        <f>O166*H166</f>
        <v>0</v>
      </c>
      <c r="Q166" s="221">
        <v>0</v>
      </c>
      <c r="R166" s="221">
        <f>Q166*H166</f>
        <v>0</v>
      </c>
      <c r="S166" s="221">
        <v>0</v>
      </c>
      <c r="T166" s="222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3" t="s">
        <v>78</v>
      </c>
      <c r="AT166" s="223" t="s">
        <v>188</v>
      </c>
      <c r="AU166" s="223" t="s">
        <v>78</v>
      </c>
      <c r="AY166" s="18" t="s">
        <v>187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8" t="s">
        <v>78</v>
      </c>
      <c r="BK166" s="224">
        <f>ROUND(I166*H166,2)</f>
        <v>0</v>
      </c>
      <c r="BL166" s="18" t="s">
        <v>78</v>
      </c>
      <c r="BM166" s="223" t="s">
        <v>565</v>
      </c>
    </row>
    <row r="167" s="2" customFormat="1">
      <c r="A167" s="39"/>
      <c r="B167" s="40"/>
      <c r="C167" s="41"/>
      <c r="D167" s="225" t="s">
        <v>195</v>
      </c>
      <c r="E167" s="41"/>
      <c r="F167" s="226" t="s">
        <v>310</v>
      </c>
      <c r="G167" s="41"/>
      <c r="H167" s="41"/>
      <c r="I167" s="227"/>
      <c r="J167" s="41"/>
      <c r="K167" s="41"/>
      <c r="L167" s="45"/>
      <c r="M167" s="228"/>
      <c r="N167" s="229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195</v>
      </c>
      <c r="AU167" s="18" t="s">
        <v>78</v>
      </c>
    </row>
    <row r="168" s="13" customFormat="1">
      <c r="A168" s="13"/>
      <c r="B168" s="230"/>
      <c r="C168" s="231"/>
      <c r="D168" s="232" t="s">
        <v>202</v>
      </c>
      <c r="E168" s="233" t="s">
        <v>19</v>
      </c>
      <c r="F168" s="234" t="s">
        <v>527</v>
      </c>
      <c r="G168" s="231"/>
      <c r="H168" s="235">
        <v>4880</v>
      </c>
      <c r="I168" s="236"/>
      <c r="J168" s="231"/>
      <c r="K168" s="231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202</v>
      </c>
      <c r="AU168" s="241" t="s">
        <v>78</v>
      </c>
      <c r="AV168" s="13" t="s">
        <v>80</v>
      </c>
      <c r="AW168" s="13" t="s">
        <v>32</v>
      </c>
      <c r="AX168" s="13" t="s">
        <v>71</v>
      </c>
      <c r="AY168" s="241" t="s">
        <v>187</v>
      </c>
    </row>
    <row r="169" s="15" customFormat="1">
      <c r="A169" s="15"/>
      <c r="B169" s="253"/>
      <c r="C169" s="254"/>
      <c r="D169" s="232" t="s">
        <v>202</v>
      </c>
      <c r="E169" s="255" t="s">
        <v>19</v>
      </c>
      <c r="F169" s="256" t="s">
        <v>205</v>
      </c>
      <c r="G169" s="254"/>
      <c r="H169" s="257">
        <v>4880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3" t="s">
        <v>202</v>
      </c>
      <c r="AU169" s="263" t="s">
        <v>78</v>
      </c>
      <c r="AV169" s="15" t="s">
        <v>112</v>
      </c>
      <c r="AW169" s="15" t="s">
        <v>32</v>
      </c>
      <c r="AX169" s="15" t="s">
        <v>78</v>
      </c>
      <c r="AY169" s="263" t="s">
        <v>187</v>
      </c>
    </row>
    <row r="170" s="2" customFormat="1" ht="16.5" customHeight="1">
      <c r="A170" s="39"/>
      <c r="B170" s="40"/>
      <c r="C170" s="212" t="s">
        <v>286</v>
      </c>
      <c r="D170" s="212" t="s">
        <v>188</v>
      </c>
      <c r="E170" s="213" t="s">
        <v>311</v>
      </c>
      <c r="F170" s="214" t="s">
        <v>312</v>
      </c>
      <c r="G170" s="215" t="s">
        <v>303</v>
      </c>
      <c r="H170" s="216">
        <v>1.5</v>
      </c>
      <c r="I170" s="217"/>
      <c r="J170" s="218">
        <f>ROUND(I170*H170,2)</f>
        <v>0</v>
      </c>
      <c r="K170" s="214" t="s">
        <v>192</v>
      </c>
      <c r="L170" s="45"/>
      <c r="M170" s="219" t="s">
        <v>19</v>
      </c>
      <c r="N170" s="220" t="s">
        <v>42</v>
      </c>
      <c r="O170" s="85"/>
      <c r="P170" s="221">
        <f>O170*H170</f>
        <v>0</v>
      </c>
      <c r="Q170" s="221">
        <v>0</v>
      </c>
      <c r="R170" s="221">
        <f>Q170*H170</f>
        <v>0</v>
      </c>
      <c r="S170" s="221">
        <v>0</v>
      </c>
      <c r="T170" s="222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3" t="s">
        <v>112</v>
      </c>
      <c r="AT170" s="223" t="s">
        <v>188</v>
      </c>
      <c r="AU170" s="223" t="s">
        <v>78</v>
      </c>
      <c r="AY170" s="18" t="s">
        <v>187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8" t="s">
        <v>78</v>
      </c>
      <c r="BK170" s="224">
        <f>ROUND(I170*H170,2)</f>
        <v>0</v>
      </c>
      <c r="BL170" s="18" t="s">
        <v>112</v>
      </c>
      <c r="BM170" s="223" t="s">
        <v>566</v>
      </c>
    </row>
    <row r="171" s="2" customFormat="1">
      <c r="A171" s="39"/>
      <c r="B171" s="40"/>
      <c r="C171" s="41"/>
      <c r="D171" s="225" t="s">
        <v>195</v>
      </c>
      <c r="E171" s="41"/>
      <c r="F171" s="226" t="s">
        <v>314</v>
      </c>
      <c r="G171" s="41"/>
      <c r="H171" s="41"/>
      <c r="I171" s="227"/>
      <c r="J171" s="41"/>
      <c r="K171" s="41"/>
      <c r="L171" s="45"/>
      <c r="M171" s="228"/>
      <c r="N171" s="229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195</v>
      </c>
      <c r="AU171" s="18" t="s">
        <v>78</v>
      </c>
    </row>
    <row r="172" s="2" customFormat="1">
      <c r="A172" s="39"/>
      <c r="B172" s="40"/>
      <c r="C172" s="41"/>
      <c r="D172" s="232" t="s">
        <v>315</v>
      </c>
      <c r="E172" s="41"/>
      <c r="F172" s="274" t="s">
        <v>316</v>
      </c>
      <c r="G172" s="41"/>
      <c r="H172" s="41"/>
      <c r="I172" s="227"/>
      <c r="J172" s="41"/>
      <c r="K172" s="41"/>
      <c r="L172" s="45"/>
      <c r="M172" s="228"/>
      <c r="N172" s="229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315</v>
      </c>
      <c r="AU172" s="18" t="s">
        <v>78</v>
      </c>
    </row>
    <row r="173" s="13" customFormat="1">
      <c r="A173" s="13"/>
      <c r="B173" s="230"/>
      <c r="C173" s="231"/>
      <c r="D173" s="232" t="s">
        <v>202</v>
      </c>
      <c r="E173" s="233" t="s">
        <v>19</v>
      </c>
      <c r="F173" s="234" t="s">
        <v>567</v>
      </c>
      <c r="G173" s="231"/>
      <c r="H173" s="235">
        <v>1.2</v>
      </c>
      <c r="I173" s="236"/>
      <c r="J173" s="231"/>
      <c r="K173" s="231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202</v>
      </c>
      <c r="AU173" s="241" t="s">
        <v>78</v>
      </c>
      <c r="AV173" s="13" t="s">
        <v>80</v>
      </c>
      <c r="AW173" s="13" t="s">
        <v>32</v>
      </c>
      <c r="AX173" s="13" t="s">
        <v>71</v>
      </c>
      <c r="AY173" s="241" t="s">
        <v>187</v>
      </c>
    </row>
    <row r="174" s="14" customFormat="1">
      <c r="A174" s="14"/>
      <c r="B174" s="242"/>
      <c r="C174" s="243"/>
      <c r="D174" s="232" t="s">
        <v>202</v>
      </c>
      <c r="E174" s="244" t="s">
        <v>19</v>
      </c>
      <c r="F174" s="245" t="s">
        <v>568</v>
      </c>
      <c r="G174" s="243"/>
      <c r="H174" s="246">
        <v>1.2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202</v>
      </c>
      <c r="AU174" s="252" t="s">
        <v>78</v>
      </c>
      <c r="AV174" s="14" t="s">
        <v>91</v>
      </c>
      <c r="AW174" s="14" t="s">
        <v>32</v>
      </c>
      <c r="AX174" s="14" t="s">
        <v>71</v>
      </c>
      <c r="AY174" s="252" t="s">
        <v>187</v>
      </c>
    </row>
    <row r="175" s="13" customFormat="1">
      <c r="A175" s="13"/>
      <c r="B175" s="230"/>
      <c r="C175" s="231"/>
      <c r="D175" s="232" t="s">
        <v>202</v>
      </c>
      <c r="E175" s="233" t="s">
        <v>19</v>
      </c>
      <c r="F175" s="234" t="s">
        <v>569</v>
      </c>
      <c r="G175" s="231"/>
      <c r="H175" s="235">
        <v>0.29999999999999999</v>
      </c>
      <c r="I175" s="236"/>
      <c r="J175" s="231"/>
      <c r="K175" s="231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202</v>
      </c>
      <c r="AU175" s="241" t="s">
        <v>78</v>
      </c>
      <c r="AV175" s="13" t="s">
        <v>80</v>
      </c>
      <c r="AW175" s="13" t="s">
        <v>32</v>
      </c>
      <c r="AX175" s="13" t="s">
        <v>71</v>
      </c>
      <c r="AY175" s="241" t="s">
        <v>187</v>
      </c>
    </row>
    <row r="176" s="14" customFormat="1">
      <c r="A176" s="14"/>
      <c r="B176" s="242"/>
      <c r="C176" s="243"/>
      <c r="D176" s="232" t="s">
        <v>202</v>
      </c>
      <c r="E176" s="244" t="s">
        <v>19</v>
      </c>
      <c r="F176" s="245" t="s">
        <v>570</v>
      </c>
      <c r="G176" s="243"/>
      <c r="H176" s="246">
        <v>0.29999999999999999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202</v>
      </c>
      <c r="AU176" s="252" t="s">
        <v>78</v>
      </c>
      <c r="AV176" s="14" t="s">
        <v>91</v>
      </c>
      <c r="AW176" s="14" t="s">
        <v>32</v>
      </c>
      <c r="AX176" s="14" t="s">
        <v>71</v>
      </c>
      <c r="AY176" s="252" t="s">
        <v>187</v>
      </c>
    </row>
    <row r="177" s="15" customFormat="1">
      <c r="A177" s="15"/>
      <c r="B177" s="253"/>
      <c r="C177" s="254"/>
      <c r="D177" s="232" t="s">
        <v>202</v>
      </c>
      <c r="E177" s="255" t="s">
        <v>19</v>
      </c>
      <c r="F177" s="256" t="s">
        <v>205</v>
      </c>
      <c r="G177" s="254"/>
      <c r="H177" s="257">
        <v>1.5</v>
      </c>
      <c r="I177" s="258"/>
      <c r="J177" s="254"/>
      <c r="K177" s="254"/>
      <c r="L177" s="259"/>
      <c r="M177" s="260"/>
      <c r="N177" s="261"/>
      <c r="O177" s="261"/>
      <c r="P177" s="261"/>
      <c r="Q177" s="261"/>
      <c r="R177" s="261"/>
      <c r="S177" s="261"/>
      <c r="T177" s="262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3" t="s">
        <v>202</v>
      </c>
      <c r="AU177" s="263" t="s">
        <v>78</v>
      </c>
      <c r="AV177" s="15" t="s">
        <v>112</v>
      </c>
      <c r="AW177" s="15" t="s">
        <v>32</v>
      </c>
      <c r="AX177" s="15" t="s">
        <v>78</v>
      </c>
      <c r="AY177" s="263" t="s">
        <v>187</v>
      </c>
    </row>
    <row r="178" s="2" customFormat="1" ht="16.5" customHeight="1">
      <c r="A178" s="39"/>
      <c r="B178" s="40"/>
      <c r="C178" s="212" t="s">
        <v>291</v>
      </c>
      <c r="D178" s="212" t="s">
        <v>188</v>
      </c>
      <c r="E178" s="213" t="s">
        <v>322</v>
      </c>
      <c r="F178" s="214" t="s">
        <v>323</v>
      </c>
      <c r="G178" s="215" t="s">
        <v>303</v>
      </c>
      <c r="H178" s="216">
        <v>1.5</v>
      </c>
      <c r="I178" s="217"/>
      <c r="J178" s="218">
        <f>ROUND(I178*H178,2)</f>
        <v>0</v>
      </c>
      <c r="K178" s="214" t="s">
        <v>192</v>
      </c>
      <c r="L178" s="45"/>
      <c r="M178" s="219" t="s">
        <v>19</v>
      </c>
      <c r="N178" s="220" t="s">
        <v>42</v>
      </c>
      <c r="O178" s="85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3" t="s">
        <v>112</v>
      </c>
      <c r="AT178" s="223" t="s">
        <v>188</v>
      </c>
      <c r="AU178" s="223" t="s">
        <v>78</v>
      </c>
      <c r="AY178" s="18" t="s">
        <v>187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8" t="s">
        <v>78</v>
      </c>
      <c r="BK178" s="224">
        <f>ROUND(I178*H178,2)</f>
        <v>0</v>
      </c>
      <c r="BL178" s="18" t="s">
        <v>112</v>
      </c>
      <c r="BM178" s="223" t="s">
        <v>571</v>
      </c>
    </row>
    <row r="179" s="2" customFormat="1">
      <c r="A179" s="39"/>
      <c r="B179" s="40"/>
      <c r="C179" s="41"/>
      <c r="D179" s="225" t="s">
        <v>195</v>
      </c>
      <c r="E179" s="41"/>
      <c r="F179" s="226" t="s">
        <v>325</v>
      </c>
      <c r="G179" s="41"/>
      <c r="H179" s="41"/>
      <c r="I179" s="227"/>
      <c r="J179" s="41"/>
      <c r="K179" s="41"/>
      <c r="L179" s="45"/>
      <c r="M179" s="228"/>
      <c r="N179" s="229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195</v>
      </c>
      <c r="AU179" s="18" t="s">
        <v>78</v>
      </c>
    </row>
    <row r="180" s="13" customFormat="1">
      <c r="A180" s="13"/>
      <c r="B180" s="230"/>
      <c r="C180" s="231"/>
      <c r="D180" s="232" t="s">
        <v>202</v>
      </c>
      <c r="E180" s="233" t="s">
        <v>19</v>
      </c>
      <c r="F180" s="234" t="s">
        <v>572</v>
      </c>
      <c r="G180" s="231"/>
      <c r="H180" s="235">
        <v>1.5</v>
      </c>
      <c r="I180" s="236"/>
      <c r="J180" s="231"/>
      <c r="K180" s="231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202</v>
      </c>
      <c r="AU180" s="241" t="s">
        <v>78</v>
      </c>
      <c r="AV180" s="13" t="s">
        <v>80</v>
      </c>
      <c r="AW180" s="13" t="s">
        <v>32</v>
      </c>
      <c r="AX180" s="13" t="s">
        <v>71</v>
      </c>
      <c r="AY180" s="241" t="s">
        <v>187</v>
      </c>
    </row>
    <row r="181" s="15" customFormat="1">
      <c r="A181" s="15"/>
      <c r="B181" s="253"/>
      <c r="C181" s="254"/>
      <c r="D181" s="232" t="s">
        <v>202</v>
      </c>
      <c r="E181" s="255" t="s">
        <v>19</v>
      </c>
      <c r="F181" s="256" t="s">
        <v>205</v>
      </c>
      <c r="G181" s="254"/>
      <c r="H181" s="257">
        <v>1.5</v>
      </c>
      <c r="I181" s="258"/>
      <c r="J181" s="254"/>
      <c r="K181" s="254"/>
      <c r="L181" s="259"/>
      <c r="M181" s="260"/>
      <c r="N181" s="261"/>
      <c r="O181" s="261"/>
      <c r="P181" s="261"/>
      <c r="Q181" s="261"/>
      <c r="R181" s="261"/>
      <c r="S181" s="261"/>
      <c r="T181" s="262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3" t="s">
        <v>202</v>
      </c>
      <c r="AU181" s="263" t="s">
        <v>78</v>
      </c>
      <c r="AV181" s="15" t="s">
        <v>112</v>
      </c>
      <c r="AW181" s="15" t="s">
        <v>32</v>
      </c>
      <c r="AX181" s="15" t="s">
        <v>78</v>
      </c>
      <c r="AY181" s="263" t="s">
        <v>187</v>
      </c>
    </row>
    <row r="182" s="2" customFormat="1" ht="16.5" customHeight="1">
      <c r="A182" s="39"/>
      <c r="B182" s="40"/>
      <c r="C182" s="212" t="s">
        <v>300</v>
      </c>
      <c r="D182" s="212" t="s">
        <v>188</v>
      </c>
      <c r="E182" s="213" t="s">
        <v>328</v>
      </c>
      <c r="F182" s="214" t="s">
        <v>573</v>
      </c>
      <c r="G182" s="215" t="s">
        <v>330</v>
      </c>
      <c r="H182" s="216">
        <v>144</v>
      </c>
      <c r="I182" s="217"/>
      <c r="J182" s="218">
        <f>ROUND(I182*H182,2)</f>
        <v>0</v>
      </c>
      <c r="K182" s="214" t="s">
        <v>19</v>
      </c>
      <c r="L182" s="45"/>
      <c r="M182" s="219" t="s">
        <v>19</v>
      </c>
      <c r="N182" s="220" t="s">
        <v>42</v>
      </c>
      <c r="O182" s="85"/>
      <c r="P182" s="221">
        <f>O182*H182</f>
        <v>0</v>
      </c>
      <c r="Q182" s="221">
        <v>0.002</v>
      </c>
      <c r="R182" s="221">
        <f>Q182*H182</f>
        <v>0.28800000000000003</v>
      </c>
      <c r="S182" s="221">
        <v>0</v>
      </c>
      <c r="T182" s="222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3" t="s">
        <v>112</v>
      </c>
      <c r="AT182" s="223" t="s">
        <v>188</v>
      </c>
      <c r="AU182" s="223" t="s">
        <v>78</v>
      </c>
      <c r="AY182" s="18" t="s">
        <v>187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8" t="s">
        <v>78</v>
      </c>
      <c r="BK182" s="224">
        <f>ROUND(I182*H182,2)</f>
        <v>0</v>
      </c>
      <c r="BL182" s="18" t="s">
        <v>112</v>
      </c>
      <c r="BM182" s="223" t="s">
        <v>574</v>
      </c>
    </row>
    <row r="183" s="13" customFormat="1">
      <c r="A183" s="13"/>
      <c r="B183" s="230"/>
      <c r="C183" s="231"/>
      <c r="D183" s="232" t="s">
        <v>202</v>
      </c>
      <c r="E183" s="233" t="s">
        <v>19</v>
      </c>
      <c r="F183" s="234" t="s">
        <v>575</v>
      </c>
      <c r="G183" s="231"/>
      <c r="H183" s="235">
        <v>144</v>
      </c>
      <c r="I183" s="236"/>
      <c r="J183" s="231"/>
      <c r="K183" s="231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202</v>
      </c>
      <c r="AU183" s="241" t="s">
        <v>78</v>
      </c>
      <c r="AV183" s="13" t="s">
        <v>80</v>
      </c>
      <c r="AW183" s="13" t="s">
        <v>32</v>
      </c>
      <c r="AX183" s="13" t="s">
        <v>71</v>
      </c>
      <c r="AY183" s="241" t="s">
        <v>187</v>
      </c>
    </row>
    <row r="184" s="15" customFormat="1">
      <c r="A184" s="15"/>
      <c r="B184" s="253"/>
      <c r="C184" s="254"/>
      <c r="D184" s="232" t="s">
        <v>202</v>
      </c>
      <c r="E184" s="255" t="s">
        <v>19</v>
      </c>
      <c r="F184" s="256" t="s">
        <v>205</v>
      </c>
      <c r="G184" s="254"/>
      <c r="H184" s="257">
        <v>144</v>
      </c>
      <c r="I184" s="258"/>
      <c r="J184" s="254"/>
      <c r="K184" s="254"/>
      <c r="L184" s="259"/>
      <c r="M184" s="260"/>
      <c r="N184" s="261"/>
      <c r="O184" s="261"/>
      <c r="P184" s="261"/>
      <c r="Q184" s="261"/>
      <c r="R184" s="261"/>
      <c r="S184" s="261"/>
      <c r="T184" s="262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3" t="s">
        <v>202</v>
      </c>
      <c r="AU184" s="263" t="s">
        <v>78</v>
      </c>
      <c r="AV184" s="15" t="s">
        <v>112</v>
      </c>
      <c r="AW184" s="15" t="s">
        <v>32</v>
      </c>
      <c r="AX184" s="15" t="s">
        <v>78</v>
      </c>
      <c r="AY184" s="263" t="s">
        <v>187</v>
      </c>
    </row>
    <row r="185" s="2" customFormat="1" ht="16.5" customHeight="1">
      <c r="A185" s="39"/>
      <c r="B185" s="40"/>
      <c r="C185" s="212" t="s">
        <v>306</v>
      </c>
      <c r="D185" s="212" t="s">
        <v>188</v>
      </c>
      <c r="E185" s="213" t="s">
        <v>335</v>
      </c>
      <c r="F185" s="214" t="s">
        <v>336</v>
      </c>
      <c r="G185" s="215" t="s">
        <v>330</v>
      </c>
      <c r="H185" s="216">
        <v>72</v>
      </c>
      <c r="I185" s="217"/>
      <c r="J185" s="218">
        <f>ROUND(I185*H185,2)</f>
        <v>0</v>
      </c>
      <c r="K185" s="214" t="s">
        <v>19</v>
      </c>
      <c r="L185" s="45"/>
      <c r="M185" s="219" t="s">
        <v>19</v>
      </c>
      <c r="N185" s="220" t="s">
        <v>42</v>
      </c>
      <c r="O185" s="85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3" t="s">
        <v>112</v>
      </c>
      <c r="AT185" s="223" t="s">
        <v>188</v>
      </c>
      <c r="AU185" s="223" t="s">
        <v>78</v>
      </c>
      <c r="AY185" s="18" t="s">
        <v>187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8" t="s">
        <v>78</v>
      </c>
      <c r="BK185" s="224">
        <f>ROUND(I185*H185,2)</f>
        <v>0</v>
      </c>
      <c r="BL185" s="18" t="s">
        <v>112</v>
      </c>
      <c r="BM185" s="223" t="s">
        <v>576</v>
      </c>
    </row>
    <row r="186" s="13" customFormat="1">
      <c r="A186" s="13"/>
      <c r="B186" s="230"/>
      <c r="C186" s="231"/>
      <c r="D186" s="232" t="s">
        <v>202</v>
      </c>
      <c r="E186" s="233" t="s">
        <v>19</v>
      </c>
      <c r="F186" s="234" t="s">
        <v>577</v>
      </c>
      <c r="G186" s="231"/>
      <c r="H186" s="235">
        <v>72</v>
      </c>
      <c r="I186" s="236"/>
      <c r="J186" s="231"/>
      <c r="K186" s="231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202</v>
      </c>
      <c r="AU186" s="241" t="s">
        <v>78</v>
      </c>
      <c r="AV186" s="13" t="s">
        <v>80</v>
      </c>
      <c r="AW186" s="13" t="s">
        <v>32</v>
      </c>
      <c r="AX186" s="13" t="s">
        <v>71</v>
      </c>
      <c r="AY186" s="241" t="s">
        <v>187</v>
      </c>
    </row>
    <row r="187" s="15" customFormat="1">
      <c r="A187" s="15"/>
      <c r="B187" s="253"/>
      <c r="C187" s="254"/>
      <c r="D187" s="232" t="s">
        <v>202</v>
      </c>
      <c r="E187" s="255" t="s">
        <v>19</v>
      </c>
      <c r="F187" s="256" t="s">
        <v>205</v>
      </c>
      <c r="G187" s="254"/>
      <c r="H187" s="257">
        <v>72</v>
      </c>
      <c r="I187" s="258"/>
      <c r="J187" s="254"/>
      <c r="K187" s="254"/>
      <c r="L187" s="259"/>
      <c r="M187" s="260"/>
      <c r="N187" s="261"/>
      <c r="O187" s="261"/>
      <c r="P187" s="261"/>
      <c r="Q187" s="261"/>
      <c r="R187" s="261"/>
      <c r="S187" s="261"/>
      <c r="T187" s="262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3" t="s">
        <v>202</v>
      </c>
      <c r="AU187" s="263" t="s">
        <v>78</v>
      </c>
      <c r="AV187" s="15" t="s">
        <v>112</v>
      </c>
      <c r="AW187" s="15" t="s">
        <v>32</v>
      </c>
      <c r="AX187" s="15" t="s">
        <v>78</v>
      </c>
      <c r="AY187" s="263" t="s">
        <v>187</v>
      </c>
    </row>
    <row r="188" s="2" customFormat="1" ht="16.5" customHeight="1">
      <c r="A188" s="39"/>
      <c r="B188" s="40"/>
      <c r="C188" s="212" t="s">
        <v>7</v>
      </c>
      <c r="D188" s="212" t="s">
        <v>188</v>
      </c>
      <c r="E188" s="213" t="s">
        <v>341</v>
      </c>
      <c r="F188" s="214" t="s">
        <v>342</v>
      </c>
      <c r="G188" s="215" t="s">
        <v>330</v>
      </c>
      <c r="H188" s="216">
        <v>72</v>
      </c>
      <c r="I188" s="217"/>
      <c r="J188" s="218">
        <f>ROUND(I188*H188,2)</f>
        <v>0</v>
      </c>
      <c r="K188" s="214" t="s">
        <v>19</v>
      </c>
      <c r="L188" s="45"/>
      <c r="M188" s="219" t="s">
        <v>19</v>
      </c>
      <c r="N188" s="220" t="s">
        <v>42</v>
      </c>
      <c r="O188" s="85"/>
      <c r="P188" s="221">
        <f>O188*H188</f>
        <v>0</v>
      </c>
      <c r="Q188" s="221">
        <v>0.014999999999999999</v>
      </c>
      <c r="R188" s="221">
        <f>Q188*H188</f>
        <v>1.0800000000000001</v>
      </c>
      <c r="S188" s="221">
        <v>0</v>
      </c>
      <c r="T188" s="222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3" t="s">
        <v>112</v>
      </c>
      <c r="AT188" s="223" t="s">
        <v>188</v>
      </c>
      <c r="AU188" s="223" t="s">
        <v>78</v>
      </c>
      <c r="AY188" s="18" t="s">
        <v>187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8" t="s">
        <v>78</v>
      </c>
      <c r="BK188" s="224">
        <f>ROUND(I188*H188,2)</f>
        <v>0</v>
      </c>
      <c r="BL188" s="18" t="s">
        <v>112</v>
      </c>
      <c r="BM188" s="223" t="s">
        <v>578</v>
      </c>
    </row>
    <row r="189" s="2" customFormat="1">
      <c r="A189" s="39"/>
      <c r="B189" s="40"/>
      <c r="C189" s="41"/>
      <c r="D189" s="232" t="s">
        <v>315</v>
      </c>
      <c r="E189" s="41"/>
      <c r="F189" s="274" t="s">
        <v>344</v>
      </c>
      <c r="G189" s="41"/>
      <c r="H189" s="41"/>
      <c r="I189" s="227"/>
      <c r="J189" s="41"/>
      <c r="K189" s="41"/>
      <c r="L189" s="45"/>
      <c r="M189" s="228"/>
      <c r="N189" s="229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315</v>
      </c>
      <c r="AU189" s="18" t="s">
        <v>78</v>
      </c>
    </row>
    <row r="190" s="13" customFormat="1">
      <c r="A190" s="13"/>
      <c r="B190" s="230"/>
      <c r="C190" s="231"/>
      <c r="D190" s="232" t="s">
        <v>202</v>
      </c>
      <c r="E190" s="233" t="s">
        <v>19</v>
      </c>
      <c r="F190" s="234" t="s">
        <v>577</v>
      </c>
      <c r="G190" s="231"/>
      <c r="H190" s="235">
        <v>72</v>
      </c>
      <c r="I190" s="236"/>
      <c r="J190" s="231"/>
      <c r="K190" s="231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202</v>
      </c>
      <c r="AU190" s="241" t="s">
        <v>78</v>
      </c>
      <c r="AV190" s="13" t="s">
        <v>80</v>
      </c>
      <c r="AW190" s="13" t="s">
        <v>32</v>
      </c>
      <c r="AX190" s="13" t="s">
        <v>71</v>
      </c>
      <c r="AY190" s="241" t="s">
        <v>187</v>
      </c>
    </row>
    <row r="191" s="15" customFormat="1">
      <c r="A191" s="15"/>
      <c r="B191" s="253"/>
      <c r="C191" s="254"/>
      <c r="D191" s="232" t="s">
        <v>202</v>
      </c>
      <c r="E191" s="255" t="s">
        <v>19</v>
      </c>
      <c r="F191" s="256" t="s">
        <v>205</v>
      </c>
      <c r="G191" s="254"/>
      <c r="H191" s="257">
        <v>72</v>
      </c>
      <c r="I191" s="258"/>
      <c r="J191" s="254"/>
      <c r="K191" s="254"/>
      <c r="L191" s="259"/>
      <c r="M191" s="260"/>
      <c r="N191" s="261"/>
      <c r="O191" s="261"/>
      <c r="P191" s="261"/>
      <c r="Q191" s="261"/>
      <c r="R191" s="261"/>
      <c r="S191" s="261"/>
      <c r="T191" s="262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3" t="s">
        <v>202</v>
      </c>
      <c r="AU191" s="263" t="s">
        <v>78</v>
      </c>
      <c r="AV191" s="15" t="s">
        <v>112</v>
      </c>
      <c r="AW191" s="15" t="s">
        <v>32</v>
      </c>
      <c r="AX191" s="15" t="s">
        <v>78</v>
      </c>
      <c r="AY191" s="263" t="s">
        <v>187</v>
      </c>
    </row>
    <row r="192" s="2" customFormat="1" ht="16.5" customHeight="1">
      <c r="A192" s="39"/>
      <c r="B192" s="40"/>
      <c r="C192" s="212" t="s">
        <v>321</v>
      </c>
      <c r="D192" s="212" t="s">
        <v>188</v>
      </c>
      <c r="E192" s="213" t="s">
        <v>366</v>
      </c>
      <c r="F192" s="214" t="s">
        <v>367</v>
      </c>
      <c r="G192" s="215" t="s">
        <v>330</v>
      </c>
      <c r="H192" s="216">
        <v>60</v>
      </c>
      <c r="I192" s="217"/>
      <c r="J192" s="218">
        <f>ROUND(I192*H192,2)</f>
        <v>0</v>
      </c>
      <c r="K192" s="214" t="s">
        <v>19</v>
      </c>
      <c r="L192" s="45"/>
      <c r="M192" s="219" t="s">
        <v>19</v>
      </c>
      <c r="N192" s="220" t="s">
        <v>42</v>
      </c>
      <c r="O192" s="85"/>
      <c r="P192" s="221">
        <f>O192*H192</f>
        <v>0</v>
      </c>
      <c r="Q192" s="221">
        <v>0.002</v>
      </c>
      <c r="R192" s="221">
        <f>Q192*H192</f>
        <v>0.12</v>
      </c>
      <c r="S192" s="221">
        <v>0</v>
      </c>
      <c r="T192" s="222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3" t="s">
        <v>112</v>
      </c>
      <c r="AT192" s="223" t="s">
        <v>188</v>
      </c>
      <c r="AU192" s="223" t="s">
        <v>78</v>
      </c>
      <c r="AY192" s="18" t="s">
        <v>187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8" t="s">
        <v>78</v>
      </c>
      <c r="BK192" s="224">
        <f>ROUND(I192*H192,2)</f>
        <v>0</v>
      </c>
      <c r="BL192" s="18" t="s">
        <v>112</v>
      </c>
      <c r="BM192" s="223" t="s">
        <v>579</v>
      </c>
    </row>
    <row r="193" s="2" customFormat="1">
      <c r="A193" s="39"/>
      <c r="B193" s="40"/>
      <c r="C193" s="41"/>
      <c r="D193" s="232" t="s">
        <v>315</v>
      </c>
      <c r="E193" s="41"/>
      <c r="F193" s="274" t="s">
        <v>369</v>
      </c>
      <c r="G193" s="41"/>
      <c r="H193" s="41"/>
      <c r="I193" s="227"/>
      <c r="J193" s="41"/>
      <c r="K193" s="41"/>
      <c r="L193" s="45"/>
      <c r="M193" s="228"/>
      <c r="N193" s="229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315</v>
      </c>
      <c r="AU193" s="18" t="s">
        <v>78</v>
      </c>
    </row>
    <row r="194" s="13" customFormat="1">
      <c r="A194" s="13"/>
      <c r="B194" s="230"/>
      <c r="C194" s="231"/>
      <c r="D194" s="232" t="s">
        <v>202</v>
      </c>
      <c r="E194" s="233" t="s">
        <v>19</v>
      </c>
      <c r="F194" s="234" t="s">
        <v>535</v>
      </c>
      <c r="G194" s="231"/>
      <c r="H194" s="235">
        <v>60</v>
      </c>
      <c r="I194" s="236"/>
      <c r="J194" s="231"/>
      <c r="K194" s="231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202</v>
      </c>
      <c r="AU194" s="241" t="s">
        <v>78</v>
      </c>
      <c r="AV194" s="13" t="s">
        <v>80</v>
      </c>
      <c r="AW194" s="13" t="s">
        <v>32</v>
      </c>
      <c r="AX194" s="13" t="s">
        <v>71</v>
      </c>
      <c r="AY194" s="241" t="s">
        <v>187</v>
      </c>
    </row>
    <row r="195" s="15" customFormat="1">
      <c r="A195" s="15"/>
      <c r="B195" s="253"/>
      <c r="C195" s="254"/>
      <c r="D195" s="232" t="s">
        <v>202</v>
      </c>
      <c r="E195" s="255" t="s">
        <v>19</v>
      </c>
      <c r="F195" s="256" t="s">
        <v>205</v>
      </c>
      <c r="G195" s="254"/>
      <c r="H195" s="257">
        <v>60</v>
      </c>
      <c r="I195" s="258"/>
      <c r="J195" s="254"/>
      <c r="K195" s="254"/>
      <c r="L195" s="259"/>
      <c r="M195" s="260"/>
      <c r="N195" s="261"/>
      <c r="O195" s="261"/>
      <c r="P195" s="261"/>
      <c r="Q195" s="261"/>
      <c r="R195" s="261"/>
      <c r="S195" s="261"/>
      <c r="T195" s="262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3" t="s">
        <v>202</v>
      </c>
      <c r="AU195" s="263" t="s">
        <v>78</v>
      </c>
      <c r="AV195" s="15" t="s">
        <v>112</v>
      </c>
      <c r="AW195" s="15" t="s">
        <v>32</v>
      </c>
      <c r="AX195" s="15" t="s">
        <v>78</v>
      </c>
      <c r="AY195" s="263" t="s">
        <v>187</v>
      </c>
    </row>
    <row r="196" s="2" customFormat="1" ht="16.5" customHeight="1">
      <c r="A196" s="39"/>
      <c r="B196" s="40"/>
      <c r="C196" s="212" t="s">
        <v>327</v>
      </c>
      <c r="D196" s="212" t="s">
        <v>188</v>
      </c>
      <c r="E196" s="213" t="s">
        <v>371</v>
      </c>
      <c r="F196" s="214" t="s">
        <v>372</v>
      </c>
      <c r="G196" s="215" t="s">
        <v>330</v>
      </c>
      <c r="H196" s="216">
        <v>24</v>
      </c>
      <c r="I196" s="217"/>
      <c r="J196" s="218">
        <f>ROUND(I196*H196,2)</f>
        <v>0</v>
      </c>
      <c r="K196" s="214" t="s">
        <v>19</v>
      </c>
      <c r="L196" s="45"/>
      <c r="M196" s="219" t="s">
        <v>19</v>
      </c>
      <c r="N196" s="220" t="s">
        <v>42</v>
      </c>
      <c r="O196" s="85"/>
      <c r="P196" s="221">
        <f>O196*H196</f>
        <v>0</v>
      </c>
      <c r="Q196" s="221">
        <v>0.002</v>
      </c>
      <c r="R196" s="221">
        <f>Q196*H196</f>
        <v>0.048000000000000001</v>
      </c>
      <c r="S196" s="221">
        <v>0</v>
      </c>
      <c r="T196" s="222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3" t="s">
        <v>112</v>
      </c>
      <c r="AT196" s="223" t="s">
        <v>188</v>
      </c>
      <c r="AU196" s="223" t="s">
        <v>78</v>
      </c>
      <c r="AY196" s="18" t="s">
        <v>187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8" t="s">
        <v>78</v>
      </c>
      <c r="BK196" s="224">
        <f>ROUND(I196*H196,2)</f>
        <v>0</v>
      </c>
      <c r="BL196" s="18" t="s">
        <v>112</v>
      </c>
      <c r="BM196" s="223" t="s">
        <v>580</v>
      </c>
    </row>
    <row r="197" s="2" customFormat="1">
      <c r="A197" s="39"/>
      <c r="B197" s="40"/>
      <c r="C197" s="41"/>
      <c r="D197" s="232" t="s">
        <v>315</v>
      </c>
      <c r="E197" s="41"/>
      <c r="F197" s="274" t="s">
        <v>374</v>
      </c>
      <c r="G197" s="41"/>
      <c r="H197" s="41"/>
      <c r="I197" s="227"/>
      <c r="J197" s="41"/>
      <c r="K197" s="41"/>
      <c r="L197" s="45"/>
      <c r="M197" s="228"/>
      <c r="N197" s="229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315</v>
      </c>
      <c r="AU197" s="18" t="s">
        <v>78</v>
      </c>
    </row>
    <row r="198" s="13" customFormat="1">
      <c r="A198" s="13"/>
      <c r="B198" s="230"/>
      <c r="C198" s="231"/>
      <c r="D198" s="232" t="s">
        <v>202</v>
      </c>
      <c r="E198" s="233" t="s">
        <v>19</v>
      </c>
      <c r="F198" s="234" t="s">
        <v>334</v>
      </c>
      <c r="G198" s="231"/>
      <c r="H198" s="235">
        <v>24</v>
      </c>
      <c r="I198" s="236"/>
      <c r="J198" s="231"/>
      <c r="K198" s="231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202</v>
      </c>
      <c r="AU198" s="241" t="s">
        <v>78</v>
      </c>
      <c r="AV198" s="13" t="s">
        <v>80</v>
      </c>
      <c r="AW198" s="13" t="s">
        <v>32</v>
      </c>
      <c r="AX198" s="13" t="s">
        <v>71</v>
      </c>
      <c r="AY198" s="241" t="s">
        <v>187</v>
      </c>
    </row>
    <row r="199" s="14" customFormat="1">
      <c r="A199" s="14"/>
      <c r="B199" s="242"/>
      <c r="C199" s="243"/>
      <c r="D199" s="232" t="s">
        <v>202</v>
      </c>
      <c r="E199" s="244" t="s">
        <v>19</v>
      </c>
      <c r="F199" s="245" t="s">
        <v>375</v>
      </c>
      <c r="G199" s="243"/>
      <c r="H199" s="246">
        <v>24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202</v>
      </c>
      <c r="AU199" s="252" t="s">
        <v>78</v>
      </c>
      <c r="AV199" s="14" t="s">
        <v>91</v>
      </c>
      <c r="AW199" s="14" t="s">
        <v>32</v>
      </c>
      <c r="AX199" s="14" t="s">
        <v>71</v>
      </c>
      <c r="AY199" s="252" t="s">
        <v>187</v>
      </c>
    </row>
    <row r="200" s="15" customFormat="1">
      <c r="A200" s="15"/>
      <c r="B200" s="253"/>
      <c r="C200" s="254"/>
      <c r="D200" s="232" t="s">
        <v>202</v>
      </c>
      <c r="E200" s="255" t="s">
        <v>19</v>
      </c>
      <c r="F200" s="256" t="s">
        <v>205</v>
      </c>
      <c r="G200" s="254"/>
      <c r="H200" s="257">
        <v>24</v>
      </c>
      <c r="I200" s="258"/>
      <c r="J200" s="254"/>
      <c r="K200" s="254"/>
      <c r="L200" s="259"/>
      <c r="M200" s="260"/>
      <c r="N200" s="261"/>
      <c r="O200" s="261"/>
      <c r="P200" s="261"/>
      <c r="Q200" s="261"/>
      <c r="R200" s="261"/>
      <c r="S200" s="261"/>
      <c r="T200" s="262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3" t="s">
        <v>202</v>
      </c>
      <c r="AU200" s="263" t="s">
        <v>78</v>
      </c>
      <c r="AV200" s="15" t="s">
        <v>112</v>
      </c>
      <c r="AW200" s="15" t="s">
        <v>32</v>
      </c>
      <c r="AX200" s="15" t="s">
        <v>78</v>
      </c>
      <c r="AY200" s="263" t="s">
        <v>187</v>
      </c>
    </row>
    <row r="201" s="12" customFormat="1" ht="25.92" customHeight="1">
      <c r="A201" s="12"/>
      <c r="B201" s="198"/>
      <c r="C201" s="199"/>
      <c r="D201" s="200" t="s">
        <v>70</v>
      </c>
      <c r="E201" s="201" t="s">
        <v>383</v>
      </c>
      <c r="F201" s="201" t="s">
        <v>384</v>
      </c>
      <c r="G201" s="199"/>
      <c r="H201" s="199"/>
      <c r="I201" s="202"/>
      <c r="J201" s="203">
        <f>BK201</f>
        <v>0</v>
      </c>
      <c r="K201" s="199"/>
      <c r="L201" s="204"/>
      <c r="M201" s="205"/>
      <c r="N201" s="206"/>
      <c r="O201" s="206"/>
      <c r="P201" s="207">
        <f>P202+SUM(P203:P210)+P226+P231</f>
        <v>0</v>
      </c>
      <c r="Q201" s="206"/>
      <c r="R201" s="207">
        <f>R202+SUM(R203:R210)+R226+R231</f>
        <v>2.8750000000000004</v>
      </c>
      <c r="S201" s="206"/>
      <c r="T201" s="208">
        <f>T202+SUM(T203:T210)+T226+T231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9" t="s">
        <v>78</v>
      </c>
      <c r="AT201" s="210" t="s">
        <v>70</v>
      </c>
      <c r="AU201" s="210" t="s">
        <v>71</v>
      </c>
      <c r="AY201" s="209" t="s">
        <v>187</v>
      </c>
      <c r="BK201" s="211">
        <f>BK202+SUM(BK203:BK210)+BK226+BK231</f>
        <v>0</v>
      </c>
    </row>
    <row r="202" s="2" customFormat="1" ht="16.5" customHeight="1">
      <c r="A202" s="39"/>
      <c r="B202" s="40"/>
      <c r="C202" s="264" t="s">
        <v>334</v>
      </c>
      <c r="D202" s="264" t="s">
        <v>244</v>
      </c>
      <c r="E202" s="265" t="s">
        <v>441</v>
      </c>
      <c r="F202" s="266" t="s">
        <v>581</v>
      </c>
      <c r="G202" s="267" t="s">
        <v>330</v>
      </c>
      <c r="H202" s="268">
        <v>20</v>
      </c>
      <c r="I202" s="269"/>
      <c r="J202" s="270">
        <f>ROUND(I202*H202,2)</f>
        <v>0</v>
      </c>
      <c r="K202" s="266" t="s">
        <v>19</v>
      </c>
      <c r="L202" s="271"/>
      <c r="M202" s="272" t="s">
        <v>19</v>
      </c>
      <c r="N202" s="273" t="s">
        <v>42</v>
      </c>
      <c r="O202" s="85"/>
      <c r="P202" s="221">
        <f>O202*H202</f>
        <v>0</v>
      </c>
      <c r="Q202" s="221">
        <v>0.01</v>
      </c>
      <c r="R202" s="221">
        <f>Q202*H202</f>
        <v>0.20000000000000001</v>
      </c>
      <c r="S202" s="221">
        <v>0</v>
      </c>
      <c r="T202" s="222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3" t="s">
        <v>234</v>
      </c>
      <c r="AT202" s="223" t="s">
        <v>244</v>
      </c>
      <c r="AU202" s="223" t="s">
        <v>78</v>
      </c>
      <c r="AY202" s="18" t="s">
        <v>187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8" t="s">
        <v>78</v>
      </c>
      <c r="BK202" s="224">
        <f>ROUND(I202*H202,2)</f>
        <v>0</v>
      </c>
      <c r="BL202" s="18" t="s">
        <v>112</v>
      </c>
      <c r="BM202" s="223" t="s">
        <v>582</v>
      </c>
    </row>
    <row r="203" s="2" customFormat="1" ht="16.5" customHeight="1">
      <c r="A203" s="39"/>
      <c r="B203" s="40"/>
      <c r="C203" s="264" t="s">
        <v>340</v>
      </c>
      <c r="D203" s="264" t="s">
        <v>244</v>
      </c>
      <c r="E203" s="265" t="s">
        <v>583</v>
      </c>
      <c r="F203" s="266" t="s">
        <v>584</v>
      </c>
      <c r="G203" s="267" t="s">
        <v>330</v>
      </c>
      <c r="H203" s="268">
        <v>25</v>
      </c>
      <c r="I203" s="269"/>
      <c r="J203" s="270">
        <f>ROUND(I203*H203,2)</f>
        <v>0</v>
      </c>
      <c r="K203" s="266" t="s">
        <v>19</v>
      </c>
      <c r="L203" s="271"/>
      <c r="M203" s="272" t="s">
        <v>19</v>
      </c>
      <c r="N203" s="273" t="s">
        <v>42</v>
      </c>
      <c r="O203" s="85"/>
      <c r="P203" s="221">
        <f>O203*H203</f>
        <v>0</v>
      </c>
      <c r="Q203" s="221">
        <v>0.0080000000000000002</v>
      </c>
      <c r="R203" s="221">
        <f>Q203*H203</f>
        <v>0.20000000000000001</v>
      </c>
      <c r="S203" s="221">
        <v>0</v>
      </c>
      <c r="T203" s="222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3" t="s">
        <v>234</v>
      </c>
      <c r="AT203" s="223" t="s">
        <v>244</v>
      </c>
      <c r="AU203" s="223" t="s">
        <v>78</v>
      </c>
      <c r="AY203" s="18" t="s">
        <v>187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8" t="s">
        <v>78</v>
      </c>
      <c r="BK203" s="224">
        <f>ROUND(I203*H203,2)</f>
        <v>0</v>
      </c>
      <c r="BL203" s="18" t="s">
        <v>112</v>
      </c>
      <c r="BM203" s="223" t="s">
        <v>585</v>
      </c>
    </row>
    <row r="204" s="2" customFormat="1" ht="16.5" customHeight="1">
      <c r="A204" s="39"/>
      <c r="B204" s="40"/>
      <c r="C204" s="264" t="s">
        <v>345</v>
      </c>
      <c r="D204" s="264" t="s">
        <v>244</v>
      </c>
      <c r="E204" s="265" t="s">
        <v>449</v>
      </c>
      <c r="F204" s="266" t="s">
        <v>586</v>
      </c>
      <c r="G204" s="267" t="s">
        <v>330</v>
      </c>
      <c r="H204" s="268">
        <v>15</v>
      </c>
      <c r="I204" s="269"/>
      <c r="J204" s="270">
        <f>ROUND(I204*H204,2)</f>
        <v>0</v>
      </c>
      <c r="K204" s="266" t="s">
        <v>19</v>
      </c>
      <c r="L204" s="271"/>
      <c r="M204" s="272" t="s">
        <v>19</v>
      </c>
      <c r="N204" s="273" t="s">
        <v>42</v>
      </c>
      <c r="O204" s="85"/>
      <c r="P204" s="221">
        <f>O204*H204</f>
        <v>0</v>
      </c>
      <c r="Q204" s="221">
        <v>0.0080000000000000002</v>
      </c>
      <c r="R204" s="221">
        <f>Q204*H204</f>
        <v>0.12</v>
      </c>
      <c r="S204" s="221">
        <v>0</v>
      </c>
      <c r="T204" s="222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3" t="s">
        <v>234</v>
      </c>
      <c r="AT204" s="223" t="s">
        <v>244</v>
      </c>
      <c r="AU204" s="223" t="s">
        <v>78</v>
      </c>
      <c r="AY204" s="18" t="s">
        <v>187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8" t="s">
        <v>78</v>
      </c>
      <c r="BK204" s="224">
        <f>ROUND(I204*H204,2)</f>
        <v>0</v>
      </c>
      <c r="BL204" s="18" t="s">
        <v>112</v>
      </c>
      <c r="BM204" s="223" t="s">
        <v>587</v>
      </c>
    </row>
    <row r="205" s="2" customFormat="1" ht="24.15" customHeight="1">
      <c r="A205" s="39"/>
      <c r="B205" s="40"/>
      <c r="C205" s="264" t="s">
        <v>351</v>
      </c>
      <c r="D205" s="264" t="s">
        <v>244</v>
      </c>
      <c r="E205" s="265" t="s">
        <v>390</v>
      </c>
      <c r="F205" s="266" t="s">
        <v>588</v>
      </c>
      <c r="G205" s="267" t="s">
        <v>330</v>
      </c>
      <c r="H205" s="268">
        <v>10</v>
      </c>
      <c r="I205" s="269"/>
      <c r="J205" s="270">
        <f>ROUND(I205*H205,2)</f>
        <v>0</v>
      </c>
      <c r="K205" s="266" t="s">
        <v>19</v>
      </c>
      <c r="L205" s="271"/>
      <c r="M205" s="272" t="s">
        <v>19</v>
      </c>
      <c r="N205" s="273" t="s">
        <v>42</v>
      </c>
      <c r="O205" s="85"/>
      <c r="P205" s="221">
        <f>O205*H205</f>
        <v>0</v>
      </c>
      <c r="Q205" s="221">
        <v>0.014999999999999999</v>
      </c>
      <c r="R205" s="221">
        <f>Q205*H205</f>
        <v>0.14999999999999999</v>
      </c>
      <c r="S205" s="221">
        <v>0</v>
      </c>
      <c r="T205" s="222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3" t="s">
        <v>234</v>
      </c>
      <c r="AT205" s="223" t="s">
        <v>244</v>
      </c>
      <c r="AU205" s="223" t="s">
        <v>78</v>
      </c>
      <c r="AY205" s="18" t="s">
        <v>187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8" t="s">
        <v>78</v>
      </c>
      <c r="BK205" s="224">
        <f>ROUND(I205*H205,2)</f>
        <v>0</v>
      </c>
      <c r="BL205" s="18" t="s">
        <v>112</v>
      </c>
      <c r="BM205" s="223" t="s">
        <v>589</v>
      </c>
    </row>
    <row r="206" s="2" customFormat="1" ht="24.15" customHeight="1">
      <c r="A206" s="39"/>
      <c r="B206" s="40"/>
      <c r="C206" s="264" t="s">
        <v>359</v>
      </c>
      <c r="D206" s="264" t="s">
        <v>244</v>
      </c>
      <c r="E206" s="265" t="s">
        <v>366</v>
      </c>
      <c r="F206" s="266" t="s">
        <v>590</v>
      </c>
      <c r="G206" s="267" t="s">
        <v>330</v>
      </c>
      <c r="H206" s="268">
        <v>1</v>
      </c>
      <c r="I206" s="269"/>
      <c r="J206" s="270">
        <f>ROUND(I206*H206,2)</f>
        <v>0</v>
      </c>
      <c r="K206" s="266" t="s">
        <v>19</v>
      </c>
      <c r="L206" s="271"/>
      <c r="M206" s="272" t="s">
        <v>19</v>
      </c>
      <c r="N206" s="273" t="s">
        <v>42</v>
      </c>
      <c r="O206" s="85"/>
      <c r="P206" s="221">
        <f>O206*H206</f>
        <v>0</v>
      </c>
      <c r="Q206" s="221">
        <v>0.014999999999999999</v>
      </c>
      <c r="R206" s="221">
        <f>Q206*H206</f>
        <v>0.014999999999999999</v>
      </c>
      <c r="S206" s="221">
        <v>0</v>
      </c>
      <c r="T206" s="222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3" t="s">
        <v>234</v>
      </c>
      <c r="AT206" s="223" t="s">
        <v>244</v>
      </c>
      <c r="AU206" s="223" t="s">
        <v>78</v>
      </c>
      <c r="AY206" s="18" t="s">
        <v>187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8" t="s">
        <v>78</v>
      </c>
      <c r="BK206" s="224">
        <f>ROUND(I206*H206,2)</f>
        <v>0</v>
      </c>
      <c r="BL206" s="18" t="s">
        <v>112</v>
      </c>
      <c r="BM206" s="223" t="s">
        <v>591</v>
      </c>
    </row>
    <row r="207" s="2" customFormat="1" ht="24.15" customHeight="1">
      <c r="A207" s="39"/>
      <c r="B207" s="40"/>
      <c r="C207" s="264" t="s">
        <v>365</v>
      </c>
      <c r="D207" s="264" t="s">
        <v>244</v>
      </c>
      <c r="E207" s="265" t="s">
        <v>410</v>
      </c>
      <c r="F207" s="266" t="s">
        <v>592</v>
      </c>
      <c r="G207" s="267" t="s">
        <v>330</v>
      </c>
      <c r="H207" s="268">
        <v>9</v>
      </c>
      <c r="I207" s="269"/>
      <c r="J207" s="270">
        <f>ROUND(I207*H207,2)</f>
        <v>0</v>
      </c>
      <c r="K207" s="266" t="s">
        <v>19</v>
      </c>
      <c r="L207" s="271"/>
      <c r="M207" s="272" t="s">
        <v>19</v>
      </c>
      <c r="N207" s="273" t="s">
        <v>42</v>
      </c>
      <c r="O207" s="85"/>
      <c r="P207" s="221">
        <f>O207*H207</f>
        <v>0</v>
      </c>
      <c r="Q207" s="221">
        <v>0.014999999999999999</v>
      </c>
      <c r="R207" s="221">
        <f>Q207*H207</f>
        <v>0.13500000000000001</v>
      </c>
      <c r="S207" s="221">
        <v>0</v>
      </c>
      <c r="T207" s="222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3" t="s">
        <v>234</v>
      </c>
      <c r="AT207" s="223" t="s">
        <v>244</v>
      </c>
      <c r="AU207" s="223" t="s">
        <v>78</v>
      </c>
      <c r="AY207" s="18" t="s">
        <v>187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8" t="s">
        <v>78</v>
      </c>
      <c r="BK207" s="224">
        <f>ROUND(I207*H207,2)</f>
        <v>0</v>
      </c>
      <c r="BL207" s="18" t="s">
        <v>112</v>
      </c>
      <c r="BM207" s="223" t="s">
        <v>593</v>
      </c>
    </row>
    <row r="208" s="2" customFormat="1" ht="24.15" customHeight="1">
      <c r="A208" s="39"/>
      <c r="B208" s="40"/>
      <c r="C208" s="264" t="s">
        <v>370</v>
      </c>
      <c r="D208" s="264" t="s">
        <v>244</v>
      </c>
      <c r="E208" s="265" t="s">
        <v>594</v>
      </c>
      <c r="F208" s="266" t="s">
        <v>595</v>
      </c>
      <c r="G208" s="267" t="s">
        <v>330</v>
      </c>
      <c r="H208" s="268">
        <v>2</v>
      </c>
      <c r="I208" s="269"/>
      <c r="J208" s="270">
        <f>ROUND(I208*H208,2)</f>
        <v>0</v>
      </c>
      <c r="K208" s="266" t="s">
        <v>19</v>
      </c>
      <c r="L208" s="271"/>
      <c r="M208" s="272" t="s">
        <v>19</v>
      </c>
      <c r="N208" s="273" t="s">
        <v>42</v>
      </c>
      <c r="O208" s="85"/>
      <c r="P208" s="221">
        <f>O208*H208</f>
        <v>0</v>
      </c>
      <c r="Q208" s="221">
        <v>0.014999999999999999</v>
      </c>
      <c r="R208" s="221">
        <f>Q208*H208</f>
        <v>0.029999999999999999</v>
      </c>
      <c r="S208" s="221">
        <v>0</v>
      </c>
      <c r="T208" s="222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3" t="s">
        <v>234</v>
      </c>
      <c r="AT208" s="223" t="s">
        <v>244</v>
      </c>
      <c r="AU208" s="223" t="s">
        <v>78</v>
      </c>
      <c r="AY208" s="18" t="s">
        <v>187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8" t="s">
        <v>78</v>
      </c>
      <c r="BK208" s="224">
        <f>ROUND(I208*H208,2)</f>
        <v>0</v>
      </c>
      <c r="BL208" s="18" t="s">
        <v>112</v>
      </c>
      <c r="BM208" s="223" t="s">
        <v>596</v>
      </c>
    </row>
    <row r="209" s="2" customFormat="1" ht="24.15" customHeight="1">
      <c r="A209" s="39"/>
      <c r="B209" s="40"/>
      <c r="C209" s="264" t="s">
        <v>377</v>
      </c>
      <c r="D209" s="264" t="s">
        <v>244</v>
      </c>
      <c r="E209" s="265" t="s">
        <v>597</v>
      </c>
      <c r="F209" s="266" t="s">
        <v>598</v>
      </c>
      <c r="G209" s="267" t="s">
        <v>330</v>
      </c>
      <c r="H209" s="268">
        <v>2</v>
      </c>
      <c r="I209" s="269"/>
      <c r="J209" s="270">
        <f>ROUND(I209*H209,2)</f>
        <v>0</v>
      </c>
      <c r="K209" s="266" t="s">
        <v>19</v>
      </c>
      <c r="L209" s="271"/>
      <c r="M209" s="272" t="s">
        <v>19</v>
      </c>
      <c r="N209" s="273" t="s">
        <v>42</v>
      </c>
      <c r="O209" s="85"/>
      <c r="P209" s="221">
        <f>O209*H209</f>
        <v>0</v>
      </c>
      <c r="Q209" s="221">
        <v>0.014999999999999999</v>
      </c>
      <c r="R209" s="221">
        <f>Q209*H209</f>
        <v>0.029999999999999999</v>
      </c>
      <c r="S209" s="221">
        <v>0</v>
      </c>
      <c r="T209" s="222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3" t="s">
        <v>234</v>
      </c>
      <c r="AT209" s="223" t="s">
        <v>244</v>
      </c>
      <c r="AU209" s="223" t="s">
        <v>78</v>
      </c>
      <c r="AY209" s="18" t="s">
        <v>187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8" t="s">
        <v>78</v>
      </c>
      <c r="BK209" s="224">
        <f>ROUND(I209*H209,2)</f>
        <v>0</v>
      </c>
      <c r="BL209" s="18" t="s">
        <v>112</v>
      </c>
      <c r="BM209" s="223" t="s">
        <v>599</v>
      </c>
    </row>
    <row r="210" s="12" customFormat="1" ht="22.8" customHeight="1">
      <c r="A210" s="12"/>
      <c r="B210" s="198"/>
      <c r="C210" s="199"/>
      <c r="D210" s="200" t="s">
        <v>70</v>
      </c>
      <c r="E210" s="275" t="s">
        <v>80</v>
      </c>
      <c r="F210" s="275" t="s">
        <v>600</v>
      </c>
      <c r="G210" s="199"/>
      <c r="H210" s="199"/>
      <c r="I210" s="202"/>
      <c r="J210" s="276">
        <f>BK210</f>
        <v>0</v>
      </c>
      <c r="K210" s="199"/>
      <c r="L210" s="204"/>
      <c r="M210" s="205"/>
      <c r="N210" s="206"/>
      <c r="O210" s="206"/>
      <c r="P210" s="207">
        <f>SUM(P211:P225)</f>
        <v>0</v>
      </c>
      <c r="Q210" s="206"/>
      <c r="R210" s="207">
        <f>SUM(R211:R225)</f>
        <v>1.875</v>
      </c>
      <c r="S210" s="206"/>
      <c r="T210" s="208">
        <f>SUM(T211:T225)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9" t="s">
        <v>78</v>
      </c>
      <c r="AT210" s="210" t="s">
        <v>70</v>
      </c>
      <c r="AU210" s="210" t="s">
        <v>78</v>
      </c>
      <c r="AY210" s="209" t="s">
        <v>187</v>
      </c>
      <c r="BK210" s="211">
        <f>SUM(BK211:BK225)</f>
        <v>0</v>
      </c>
    </row>
    <row r="211" s="2" customFormat="1" ht="16.5" customHeight="1">
      <c r="A211" s="39"/>
      <c r="B211" s="40"/>
      <c r="C211" s="264" t="s">
        <v>385</v>
      </c>
      <c r="D211" s="264" t="s">
        <v>244</v>
      </c>
      <c r="E211" s="265" t="s">
        <v>378</v>
      </c>
      <c r="F211" s="266" t="s">
        <v>601</v>
      </c>
      <c r="G211" s="267" t="s">
        <v>380</v>
      </c>
      <c r="H211" s="268">
        <v>125</v>
      </c>
      <c r="I211" s="269"/>
      <c r="J211" s="270">
        <f>ROUND(I211*H211,2)</f>
        <v>0</v>
      </c>
      <c r="K211" s="266" t="s">
        <v>19</v>
      </c>
      <c r="L211" s="271"/>
      <c r="M211" s="272" t="s">
        <v>19</v>
      </c>
      <c r="N211" s="273" t="s">
        <v>42</v>
      </c>
      <c r="O211" s="85"/>
      <c r="P211" s="221">
        <f>O211*H211</f>
        <v>0</v>
      </c>
      <c r="Q211" s="221">
        <v>0.014999999999999999</v>
      </c>
      <c r="R211" s="221">
        <f>Q211*H211</f>
        <v>1.875</v>
      </c>
      <c r="S211" s="221">
        <v>0</v>
      </c>
      <c r="T211" s="222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3" t="s">
        <v>234</v>
      </c>
      <c r="AT211" s="223" t="s">
        <v>244</v>
      </c>
      <c r="AU211" s="223" t="s">
        <v>80</v>
      </c>
      <c r="AY211" s="18" t="s">
        <v>187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8" t="s">
        <v>78</v>
      </c>
      <c r="BK211" s="224">
        <f>ROUND(I211*H211,2)</f>
        <v>0</v>
      </c>
      <c r="BL211" s="18" t="s">
        <v>112</v>
      </c>
      <c r="BM211" s="223" t="s">
        <v>602</v>
      </c>
    </row>
    <row r="212" s="2" customFormat="1">
      <c r="A212" s="39"/>
      <c r="B212" s="40"/>
      <c r="C212" s="41"/>
      <c r="D212" s="232" t="s">
        <v>315</v>
      </c>
      <c r="E212" s="41"/>
      <c r="F212" s="274" t="s">
        <v>603</v>
      </c>
      <c r="G212" s="41"/>
      <c r="H212" s="41"/>
      <c r="I212" s="227"/>
      <c r="J212" s="41"/>
      <c r="K212" s="41"/>
      <c r="L212" s="45"/>
      <c r="M212" s="228"/>
      <c r="N212" s="229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315</v>
      </c>
      <c r="AU212" s="18" t="s">
        <v>80</v>
      </c>
    </row>
    <row r="213" s="13" customFormat="1">
      <c r="A213" s="13"/>
      <c r="B213" s="230"/>
      <c r="C213" s="231"/>
      <c r="D213" s="232" t="s">
        <v>202</v>
      </c>
      <c r="E213" s="233" t="s">
        <v>19</v>
      </c>
      <c r="F213" s="234" t="s">
        <v>604</v>
      </c>
      <c r="G213" s="231"/>
      <c r="H213" s="235">
        <v>125</v>
      </c>
      <c r="I213" s="236"/>
      <c r="J213" s="231"/>
      <c r="K213" s="231"/>
      <c r="L213" s="237"/>
      <c r="M213" s="238"/>
      <c r="N213" s="239"/>
      <c r="O213" s="239"/>
      <c r="P213" s="239"/>
      <c r="Q213" s="239"/>
      <c r="R213" s="239"/>
      <c r="S213" s="239"/>
      <c r="T213" s="24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202</v>
      </c>
      <c r="AU213" s="241" t="s">
        <v>80</v>
      </c>
      <c r="AV213" s="13" t="s">
        <v>80</v>
      </c>
      <c r="AW213" s="13" t="s">
        <v>32</v>
      </c>
      <c r="AX213" s="13" t="s">
        <v>71</v>
      </c>
      <c r="AY213" s="241" t="s">
        <v>187</v>
      </c>
    </row>
    <row r="214" s="14" customFormat="1">
      <c r="A214" s="14"/>
      <c r="B214" s="242"/>
      <c r="C214" s="243"/>
      <c r="D214" s="232" t="s">
        <v>202</v>
      </c>
      <c r="E214" s="244" t="s">
        <v>19</v>
      </c>
      <c r="F214" s="245" t="s">
        <v>605</v>
      </c>
      <c r="G214" s="243"/>
      <c r="H214" s="246">
        <v>125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2" t="s">
        <v>202</v>
      </c>
      <c r="AU214" s="252" t="s">
        <v>80</v>
      </c>
      <c r="AV214" s="14" t="s">
        <v>91</v>
      </c>
      <c r="AW214" s="14" t="s">
        <v>32</v>
      </c>
      <c r="AX214" s="14" t="s">
        <v>71</v>
      </c>
      <c r="AY214" s="252" t="s">
        <v>187</v>
      </c>
    </row>
    <row r="215" s="15" customFormat="1">
      <c r="A215" s="15"/>
      <c r="B215" s="253"/>
      <c r="C215" s="254"/>
      <c r="D215" s="232" t="s">
        <v>202</v>
      </c>
      <c r="E215" s="255" t="s">
        <v>19</v>
      </c>
      <c r="F215" s="256" t="s">
        <v>205</v>
      </c>
      <c r="G215" s="254"/>
      <c r="H215" s="257">
        <v>125</v>
      </c>
      <c r="I215" s="258"/>
      <c r="J215" s="254"/>
      <c r="K215" s="254"/>
      <c r="L215" s="259"/>
      <c r="M215" s="260"/>
      <c r="N215" s="261"/>
      <c r="O215" s="261"/>
      <c r="P215" s="261"/>
      <c r="Q215" s="261"/>
      <c r="R215" s="261"/>
      <c r="S215" s="261"/>
      <c r="T215" s="262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3" t="s">
        <v>202</v>
      </c>
      <c r="AU215" s="263" t="s">
        <v>80</v>
      </c>
      <c r="AV215" s="15" t="s">
        <v>112</v>
      </c>
      <c r="AW215" s="15" t="s">
        <v>32</v>
      </c>
      <c r="AX215" s="15" t="s">
        <v>78</v>
      </c>
      <c r="AY215" s="263" t="s">
        <v>187</v>
      </c>
    </row>
    <row r="216" s="2" customFormat="1" ht="16.5" customHeight="1">
      <c r="A216" s="39"/>
      <c r="B216" s="40"/>
      <c r="C216" s="212" t="s">
        <v>389</v>
      </c>
      <c r="D216" s="212" t="s">
        <v>188</v>
      </c>
      <c r="E216" s="213" t="s">
        <v>606</v>
      </c>
      <c r="F216" s="214" t="s">
        <v>607</v>
      </c>
      <c r="G216" s="215" t="s">
        <v>362</v>
      </c>
      <c r="H216" s="216">
        <v>24</v>
      </c>
      <c r="I216" s="217"/>
      <c r="J216" s="218">
        <f>ROUND(I216*H216,2)</f>
        <v>0</v>
      </c>
      <c r="K216" s="214" t="s">
        <v>19</v>
      </c>
      <c r="L216" s="45"/>
      <c r="M216" s="219" t="s">
        <v>19</v>
      </c>
      <c r="N216" s="220" t="s">
        <v>42</v>
      </c>
      <c r="O216" s="85"/>
      <c r="P216" s="221">
        <f>O216*H216</f>
        <v>0</v>
      </c>
      <c r="Q216" s="221">
        <v>0</v>
      </c>
      <c r="R216" s="221">
        <f>Q216*H216</f>
        <v>0</v>
      </c>
      <c r="S216" s="221">
        <v>0</v>
      </c>
      <c r="T216" s="222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3" t="s">
        <v>112</v>
      </c>
      <c r="AT216" s="223" t="s">
        <v>188</v>
      </c>
      <c r="AU216" s="223" t="s">
        <v>80</v>
      </c>
      <c r="AY216" s="18" t="s">
        <v>187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8" t="s">
        <v>78</v>
      </c>
      <c r="BK216" s="224">
        <f>ROUND(I216*H216,2)</f>
        <v>0</v>
      </c>
      <c r="BL216" s="18" t="s">
        <v>112</v>
      </c>
      <c r="BM216" s="223" t="s">
        <v>608</v>
      </c>
    </row>
    <row r="217" s="2" customFormat="1">
      <c r="A217" s="39"/>
      <c r="B217" s="40"/>
      <c r="C217" s="41"/>
      <c r="D217" s="232" t="s">
        <v>315</v>
      </c>
      <c r="E217" s="41"/>
      <c r="F217" s="274" t="s">
        <v>609</v>
      </c>
      <c r="G217" s="41"/>
      <c r="H217" s="41"/>
      <c r="I217" s="227"/>
      <c r="J217" s="41"/>
      <c r="K217" s="41"/>
      <c r="L217" s="45"/>
      <c r="M217" s="228"/>
      <c r="N217" s="229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315</v>
      </c>
      <c r="AU217" s="18" t="s">
        <v>80</v>
      </c>
    </row>
    <row r="218" s="13" customFormat="1">
      <c r="A218" s="13"/>
      <c r="B218" s="230"/>
      <c r="C218" s="231"/>
      <c r="D218" s="232" t="s">
        <v>202</v>
      </c>
      <c r="E218" s="233" t="s">
        <v>19</v>
      </c>
      <c r="F218" s="234" t="s">
        <v>334</v>
      </c>
      <c r="G218" s="231"/>
      <c r="H218" s="235">
        <v>24</v>
      </c>
      <c r="I218" s="236"/>
      <c r="J218" s="231"/>
      <c r="K218" s="231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202</v>
      </c>
      <c r="AU218" s="241" t="s">
        <v>80</v>
      </c>
      <c r="AV218" s="13" t="s">
        <v>80</v>
      </c>
      <c r="AW218" s="13" t="s">
        <v>32</v>
      </c>
      <c r="AX218" s="13" t="s">
        <v>71</v>
      </c>
      <c r="AY218" s="241" t="s">
        <v>187</v>
      </c>
    </row>
    <row r="219" s="14" customFormat="1">
      <c r="A219" s="14"/>
      <c r="B219" s="242"/>
      <c r="C219" s="243"/>
      <c r="D219" s="232" t="s">
        <v>202</v>
      </c>
      <c r="E219" s="244" t="s">
        <v>19</v>
      </c>
      <c r="F219" s="245" t="s">
        <v>610</v>
      </c>
      <c r="G219" s="243"/>
      <c r="H219" s="246">
        <v>24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2" t="s">
        <v>202</v>
      </c>
      <c r="AU219" s="252" t="s">
        <v>80</v>
      </c>
      <c r="AV219" s="14" t="s">
        <v>91</v>
      </c>
      <c r="AW219" s="14" t="s">
        <v>32</v>
      </c>
      <c r="AX219" s="14" t="s">
        <v>71</v>
      </c>
      <c r="AY219" s="252" t="s">
        <v>187</v>
      </c>
    </row>
    <row r="220" s="15" customFormat="1">
      <c r="A220" s="15"/>
      <c r="B220" s="253"/>
      <c r="C220" s="254"/>
      <c r="D220" s="232" t="s">
        <v>202</v>
      </c>
      <c r="E220" s="255" t="s">
        <v>19</v>
      </c>
      <c r="F220" s="256" t="s">
        <v>205</v>
      </c>
      <c r="G220" s="254"/>
      <c r="H220" s="257">
        <v>24</v>
      </c>
      <c r="I220" s="258"/>
      <c r="J220" s="254"/>
      <c r="K220" s="254"/>
      <c r="L220" s="259"/>
      <c r="M220" s="260"/>
      <c r="N220" s="261"/>
      <c r="O220" s="261"/>
      <c r="P220" s="261"/>
      <c r="Q220" s="261"/>
      <c r="R220" s="261"/>
      <c r="S220" s="261"/>
      <c r="T220" s="262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3" t="s">
        <v>202</v>
      </c>
      <c r="AU220" s="263" t="s">
        <v>80</v>
      </c>
      <c r="AV220" s="15" t="s">
        <v>112</v>
      </c>
      <c r="AW220" s="15" t="s">
        <v>32</v>
      </c>
      <c r="AX220" s="15" t="s">
        <v>78</v>
      </c>
      <c r="AY220" s="263" t="s">
        <v>187</v>
      </c>
    </row>
    <row r="221" s="2" customFormat="1" ht="16.5" customHeight="1">
      <c r="A221" s="39"/>
      <c r="B221" s="40"/>
      <c r="C221" s="212" t="s">
        <v>393</v>
      </c>
      <c r="D221" s="212" t="s">
        <v>188</v>
      </c>
      <c r="E221" s="213" t="s">
        <v>611</v>
      </c>
      <c r="F221" s="214" t="s">
        <v>612</v>
      </c>
      <c r="G221" s="215" t="s">
        <v>362</v>
      </c>
      <c r="H221" s="216">
        <v>60</v>
      </c>
      <c r="I221" s="217"/>
      <c r="J221" s="218">
        <f>ROUND(I221*H221,2)</f>
        <v>0</v>
      </c>
      <c r="K221" s="214" t="s">
        <v>19</v>
      </c>
      <c r="L221" s="45"/>
      <c r="M221" s="219" t="s">
        <v>19</v>
      </c>
      <c r="N221" s="220" t="s">
        <v>42</v>
      </c>
      <c r="O221" s="85"/>
      <c r="P221" s="221">
        <f>O221*H221</f>
        <v>0</v>
      </c>
      <c r="Q221" s="221">
        <v>0</v>
      </c>
      <c r="R221" s="221">
        <f>Q221*H221</f>
        <v>0</v>
      </c>
      <c r="S221" s="221">
        <v>0</v>
      </c>
      <c r="T221" s="222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3" t="s">
        <v>112</v>
      </c>
      <c r="AT221" s="223" t="s">
        <v>188</v>
      </c>
      <c r="AU221" s="223" t="s">
        <v>80</v>
      </c>
      <c r="AY221" s="18" t="s">
        <v>187</v>
      </c>
      <c r="BE221" s="224">
        <f>IF(N221="základní",J221,0)</f>
        <v>0</v>
      </c>
      <c r="BF221" s="224">
        <f>IF(N221="snížená",J221,0)</f>
        <v>0</v>
      </c>
      <c r="BG221" s="224">
        <f>IF(N221="zákl. přenesená",J221,0)</f>
        <v>0</v>
      </c>
      <c r="BH221" s="224">
        <f>IF(N221="sníž. přenesená",J221,0)</f>
        <v>0</v>
      </c>
      <c r="BI221" s="224">
        <f>IF(N221="nulová",J221,0)</f>
        <v>0</v>
      </c>
      <c r="BJ221" s="18" t="s">
        <v>78</v>
      </c>
      <c r="BK221" s="224">
        <f>ROUND(I221*H221,2)</f>
        <v>0</v>
      </c>
      <c r="BL221" s="18" t="s">
        <v>112</v>
      </c>
      <c r="BM221" s="223" t="s">
        <v>613</v>
      </c>
    </row>
    <row r="222" s="2" customFormat="1">
      <c r="A222" s="39"/>
      <c r="B222" s="40"/>
      <c r="C222" s="41"/>
      <c r="D222" s="232" t="s">
        <v>315</v>
      </c>
      <c r="E222" s="41"/>
      <c r="F222" s="274" t="s">
        <v>614</v>
      </c>
      <c r="G222" s="41"/>
      <c r="H222" s="41"/>
      <c r="I222" s="227"/>
      <c r="J222" s="41"/>
      <c r="K222" s="41"/>
      <c r="L222" s="45"/>
      <c r="M222" s="228"/>
      <c r="N222" s="229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315</v>
      </c>
      <c r="AU222" s="18" t="s">
        <v>80</v>
      </c>
    </row>
    <row r="223" s="13" customFormat="1">
      <c r="A223" s="13"/>
      <c r="B223" s="230"/>
      <c r="C223" s="231"/>
      <c r="D223" s="232" t="s">
        <v>202</v>
      </c>
      <c r="E223" s="233" t="s">
        <v>19</v>
      </c>
      <c r="F223" s="234" t="s">
        <v>535</v>
      </c>
      <c r="G223" s="231"/>
      <c r="H223" s="235">
        <v>60</v>
      </c>
      <c r="I223" s="236"/>
      <c r="J223" s="231"/>
      <c r="K223" s="231"/>
      <c r="L223" s="237"/>
      <c r="M223" s="238"/>
      <c r="N223" s="239"/>
      <c r="O223" s="239"/>
      <c r="P223" s="239"/>
      <c r="Q223" s="239"/>
      <c r="R223" s="239"/>
      <c r="S223" s="239"/>
      <c r="T223" s="24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202</v>
      </c>
      <c r="AU223" s="241" t="s">
        <v>80</v>
      </c>
      <c r="AV223" s="13" t="s">
        <v>80</v>
      </c>
      <c r="AW223" s="13" t="s">
        <v>32</v>
      </c>
      <c r="AX223" s="13" t="s">
        <v>71</v>
      </c>
      <c r="AY223" s="241" t="s">
        <v>187</v>
      </c>
    </row>
    <row r="224" s="14" customFormat="1">
      <c r="A224" s="14"/>
      <c r="B224" s="242"/>
      <c r="C224" s="243"/>
      <c r="D224" s="232" t="s">
        <v>202</v>
      </c>
      <c r="E224" s="244" t="s">
        <v>19</v>
      </c>
      <c r="F224" s="245" t="s">
        <v>615</v>
      </c>
      <c r="G224" s="243"/>
      <c r="H224" s="246">
        <v>60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2" t="s">
        <v>202</v>
      </c>
      <c r="AU224" s="252" t="s">
        <v>80</v>
      </c>
      <c r="AV224" s="14" t="s">
        <v>91</v>
      </c>
      <c r="AW224" s="14" t="s">
        <v>32</v>
      </c>
      <c r="AX224" s="14" t="s">
        <v>71</v>
      </c>
      <c r="AY224" s="252" t="s">
        <v>187</v>
      </c>
    </row>
    <row r="225" s="15" customFormat="1">
      <c r="A225" s="15"/>
      <c r="B225" s="253"/>
      <c r="C225" s="254"/>
      <c r="D225" s="232" t="s">
        <v>202</v>
      </c>
      <c r="E225" s="255" t="s">
        <v>19</v>
      </c>
      <c r="F225" s="256" t="s">
        <v>205</v>
      </c>
      <c r="G225" s="254"/>
      <c r="H225" s="257">
        <v>60</v>
      </c>
      <c r="I225" s="258"/>
      <c r="J225" s="254"/>
      <c r="K225" s="254"/>
      <c r="L225" s="259"/>
      <c r="M225" s="260"/>
      <c r="N225" s="261"/>
      <c r="O225" s="261"/>
      <c r="P225" s="261"/>
      <c r="Q225" s="261"/>
      <c r="R225" s="261"/>
      <c r="S225" s="261"/>
      <c r="T225" s="262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3" t="s">
        <v>202</v>
      </c>
      <c r="AU225" s="263" t="s">
        <v>80</v>
      </c>
      <c r="AV225" s="15" t="s">
        <v>112</v>
      </c>
      <c r="AW225" s="15" t="s">
        <v>32</v>
      </c>
      <c r="AX225" s="15" t="s">
        <v>78</v>
      </c>
      <c r="AY225" s="263" t="s">
        <v>187</v>
      </c>
    </row>
    <row r="226" s="12" customFormat="1" ht="22.8" customHeight="1">
      <c r="A226" s="12"/>
      <c r="B226" s="198"/>
      <c r="C226" s="199"/>
      <c r="D226" s="200" t="s">
        <v>70</v>
      </c>
      <c r="E226" s="275" t="s">
        <v>452</v>
      </c>
      <c r="F226" s="275" t="s">
        <v>453</v>
      </c>
      <c r="G226" s="199"/>
      <c r="H226" s="199"/>
      <c r="I226" s="202"/>
      <c r="J226" s="276">
        <f>BK226</f>
        <v>0</v>
      </c>
      <c r="K226" s="199"/>
      <c r="L226" s="204"/>
      <c r="M226" s="205"/>
      <c r="N226" s="206"/>
      <c r="O226" s="206"/>
      <c r="P226" s="207">
        <f>SUM(P227:P230)</f>
        <v>0</v>
      </c>
      <c r="Q226" s="206"/>
      <c r="R226" s="207">
        <f>SUM(R227:R230)</f>
        <v>0.12</v>
      </c>
      <c r="S226" s="206"/>
      <c r="T226" s="208">
        <f>SUM(T227:T230)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9" t="s">
        <v>78</v>
      </c>
      <c r="AT226" s="210" t="s">
        <v>70</v>
      </c>
      <c r="AU226" s="210" t="s">
        <v>78</v>
      </c>
      <c r="AY226" s="209" t="s">
        <v>187</v>
      </c>
      <c r="BK226" s="211">
        <f>SUM(BK227:BK230)</f>
        <v>0</v>
      </c>
    </row>
    <row r="227" s="2" customFormat="1" ht="16.5" customHeight="1">
      <c r="A227" s="39"/>
      <c r="B227" s="40"/>
      <c r="C227" s="212" t="s">
        <v>397</v>
      </c>
      <c r="D227" s="212" t="s">
        <v>188</v>
      </c>
      <c r="E227" s="213" t="s">
        <v>455</v>
      </c>
      <c r="F227" s="214" t="s">
        <v>456</v>
      </c>
      <c r="G227" s="215" t="s">
        <v>362</v>
      </c>
      <c r="H227" s="216">
        <v>12</v>
      </c>
      <c r="I227" s="217"/>
      <c r="J227" s="218">
        <f>ROUND(I227*H227,2)</f>
        <v>0</v>
      </c>
      <c r="K227" s="214" t="s">
        <v>19</v>
      </c>
      <c r="L227" s="45"/>
      <c r="M227" s="219" t="s">
        <v>19</v>
      </c>
      <c r="N227" s="220" t="s">
        <v>42</v>
      </c>
      <c r="O227" s="85"/>
      <c r="P227" s="221">
        <f>O227*H227</f>
        <v>0</v>
      </c>
      <c r="Q227" s="221">
        <v>0.01</v>
      </c>
      <c r="R227" s="221">
        <f>Q227*H227</f>
        <v>0.12</v>
      </c>
      <c r="S227" s="221">
        <v>0</v>
      </c>
      <c r="T227" s="222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3" t="s">
        <v>112</v>
      </c>
      <c r="AT227" s="223" t="s">
        <v>188</v>
      </c>
      <c r="AU227" s="223" t="s">
        <v>80</v>
      </c>
      <c r="AY227" s="18" t="s">
        <v>187</v>
      </c>
      <c r="BE227" s="224">
        <f>IF(N227="základní",J227,0)</f>
        <v>0</v>
      </c>
      <c r="BF227" s="224">
        <f>IF(N227="snížená",J227,0)</f>
        <v>0</v>
      </c>
      <c r="BG227" s="224">
        <f>IF(N227="zákl. přenesená",J227,0)</f>
        <v>0</v>
      </c>
      <c r="BH227" s="224">
        <f>IF(N227="sníž. přenesená",J227,0)</f>
        <v>0</v>
      </c>
      <c r="BI227" s="224">
        <f>IF(N227="nulová",J227,0)</f>
        <v>0</v>
      </c>
      <c r="BJ227" s="18" t="s">
        <v>78</v>
      </c>
      <c r="BK227" s="224">
        <f>ROUND(I227*H227,2)</f>
        <v>0</v>
      </c>
      <c r="BL227" s="18" t="s">
        <v>112</v>
      </c>
      <c r="BM227" s="223" t="s">
        <v>616</v>
      </c>
    </row>
    <row r="228" s="2" customFormat="1">
      <c r="A228" s="39"/>
      <c r="B228" s="40"/>
      <c r="C228" s="41"/>
      <c r="D228" s="232" t="s">
        <v>315</v>
      </c>
      <c r="E228" s="41"/>
      <c r="F228" s="274" t="s">
        <v>617</v>
      </c>
      <c r="G228" s="41"/>
      <c r="H228" s="41"/>
      <c r="I228" s="227"/>
      <c r="J228" s="41"/>
      <c r="K228" s="41"/>
      <c r="L228" s="45"/>
      <c r="M228" s="228"/>
      <c r="N228" s="229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315</v>
      </c>
      <c r="AU228" s="18" t="s">
        <v>80</v>
      </c>
    </row>
    <row r="229" s="13" customFormat="1">
      <c r="A229" s="13"/>
      <c r="B229" s="230"/>
      <c r="C229" s="231"/>
      <c r="D229" s="232" t="s">
        <v>202</v>
      </c>
      <c r="E229" s="233" t="s">
        <v>19</v>
      </c>
      <c r="F229" s="234" t="s">
        <v>262</v>
      </c>
      <c r="G229" s="231"/>
      <c r="H229" s="235">
        <v>12</v>
      </c>
      <c r="I229" s="236"/>
      <c r="J229" s="231"/>
      <c r="K229" s="231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202</v>
      </c>
      <c r="AU229" s="241" t="s">
        <v>80</v>
      </c>
      <c r="AV229" s="13" t="s">
        <v>80</v>
      </c>
      <c r="AW229" s="13" t="s">
        <v>32</v>
      </c>
      <c r="AX229" s="13" t="s">
        <v>71</v>
      </c>
      <c r="AY229" s="241" t="s">
        <v>187</v>
      </c>
    </row>
    <row r="230" s="15" customFormat="1">
      <c r="A230" s="15"/>
      <c r="B230" s="253"/>
      <c r="C230" s="254"/>
      <c r="D230" s="232" t="s">
        <v>202</v>
      </c>
      <c r="E230" s="255" t="s">
        <v>19</v>
      </c>
      <c r="F230" s="256" t="s">
        <v>205</v>
      </c>
      <c r="G230" s="254"/>
      <c r="H230" s="257">
        <v>12</v>
      </c>
      <c r="I230" s="258"/>
      <c r="J230" s="254"/>
      <c r="K230" s="254"/>
      <c r="L230" s="259"/>
      <c r="M230" s="260"/>
      <c r="N230" s="261"/>
      <c r="O230" s="261"/>
      <c r="P230" s="261"/>
      <c r="Q230" s="261"/>
      <c r="R230" s="261"/>
      <c r="S230" s="261"/>
      <c r="T230" s="262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3" t="s">
        <v>202</v>
      </c>
      <c r="AU230" s="263" t="s">
        <v>80</v>
      </c>
      <c r="AV230" s="15" t="s">
        <v>112</v>
      </c>
      <c r="AW230" s="15" t="s">
        <v>32</v>
      </c>
      <c r="AX230" s="15" t="s">
        <v>78</v>
      </c>
      <c r="AY230" s="263" t="s">
        <v>187</v>
      </c>
    </row>
    <row r="231" s="12" customFormat="1" ht="22.8" customHeight="1">
      <c r="A231" s="12"/>
      <c r="B231" s="198"/>
      <c r="C231" s="199"/>
      <c r="D231" s="200" t="s">
        <v>70</v>
      </c>
      <c r="E231" s="275" t="s">
        <v>459</v>
      </c>
      <c r="F231" s="275" t="s">
        <v>460</v>
      </c>
      <c r="G231" s="199"/>
      <c r="H231" s="199"/>
      <c r="I231" s="202"/>
      <c r="J231" s="276">
        <f>BK231</f>
        <v>0</v>
      </c>
      <c r="K231" s="199"/>
      <c r="L231" s="204"/>
      <c r="M231" s="205"/>
      <c r="N231" s="206"/>
      <c r="O231" s="206"/>
      <c r="P231" s="207">
        <f>SUM(P232:P233)</f>
        <v>0</v>
      </c>
      <c r="Q231" s="206"/>
      <c r="R231" s="207">
        <f>SUM(R232:R233)</f>
        <v>0</v>
      </c>
      <c r="S231" s="206"/>
      <c r="T231" s="208">
        <f>SUM(T232:T233)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9" t="s">
        <v>78</v>
      </c>
      <c r="AT231" s="210" t="s">
        <v>70</v>
      </c>
      <c r="AU231" s="210" t="s">
        <v>78</v>
      </c>
      <c r="AY231" s="209" t="s">
        <v>187</v>
      </c>
      <c r="BK231" s="211">
        <f>SUM(BK232:BK233)</f>
        <v>0</v>
      </c>
    </row>
    <row r="232" s="2" customFormat="1" ht="16.5" customHeight="1">
      <c r="A232" s="39"/>
      <c r="B232" s="40"/>
      <c r="C232" s="212" t="s">
        <v>401</v>
      </c>
      <c r="D232" s="212" t="s">
        <v>188</v>
      </c>
      <c r="E232" s="213" t="s">
        <v>462</v>
      </c>
      <c r="F232" s="214" t="s">
        <v>463</v>
      </c>
      <c r="G232" s="215" t="s">
        <v>464</v>
      </c>
      <c r="H232" s="216">
        <v>6.976</v>
      </c>
      <c r="I232" s="217"/>
      <c r="J232" s="218">
        <f>ROUND(I232*H232,2)</f>
        <v>0</v>
      </c>
      <c r="K232" s="214" t="s">
        <v>192</v>
      </c>
      <c r="L232" s="45"/>
      <c r="M232" s="219" t="s">
        <v>19</v>
      </c>
      <c r="N232" s="220" t="s">
        <v>42</v>
      </c>
      <c r="O232" s="85"/>
      <c r="P232" s="221">
        <f>O232*H232</f>
        <v>0</v>
      </c>
      <c r="Q232" s="221">
        <v>0</v>
      </c>
      <c r="R232" s="221">
        <f>Q232*H232</f>
        <v>0</v>
      </c>
      <c r="S232" s="221">
        <v>0</v>
      </c>
      <c r="T232" s="222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3" t="s">
        <v>112</v>
      </c>
      <c r="AT232" s="223" t="s">
        <v>188</v>
      </c>
      <c r="AU232" s="223" t="s">
        <v>80</v>
      </c>
      <c r="AY232" s="18" t="s">
        <v>187</v>
      </c>
      <c r="BE232" s="224">
        <f>IF(N232="základní",J232,0)</f>
        <v>0</v>
      </c>
      <c r="BF232" s="224">
        <f>IF(N232="snížená",J232,0)</f>
        <v>0</v>
      </c>
      <c r="BG232" s="224">
        <f>IF(N232="zákl. přenesená",J232,0)</f>
        <v>0</v>
      </c>
      <c r="BH232" s="224">
        <f>IF(N232="sníž. přenesená",J232,0)</f>
        <v>0</v>
      </c>
      <c r="BI232" s="224">
        <f>IF(N232="nulová",J232,0)</f>
        <v>0</v>
      </c>
      <c r="BJ232" s="18" t="s">
        <v>78</v>
      </c>
      <c r="BK232" s="224">
        <f>ROUND(I232*H232,2)</f>
        <v>0</v>
      </c>
      <c r="BL232" s="18" t="s">
        <v>112</v>
      </c>
      <c r="BM232" s="223" t="s">
        <v>618</v>
      </c>
    </row>
    <row r="233" s="2" customFormat="1">
      <c r="A233" s="39"/>
      <c r="B233" s="40"/>
      <c r="C233" s="41"/>
      <c r="D233" s="225" t="s">
        <v>195</v>
      </c>
      <c r="E233" s="41"/>
      <c r="F233" s="226" t="s">
        <v>466</v>
      </c>
      <c r="G233" s="41"/>
      <c r="H233" s="41"/>
      <c r="I233" s="227"/>
      <c r="J233" s="41"/>
      <c r="K233" s="41"/>
      <c r="L233" s="45"/>
      <c r="M233" s="277"/>
      <c r="N233" s="278"/>
      <c r="O233" s="279"/>
      <c r="P233" s="279"/>
      <c r="Q233" s="279"/>
      <c r="R233" s="279"/>
      <c r="S233" s="279"/>
      <c r="T233" s="280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195</v>
      </c>
      <c r="AU233" s="18" t="s">
        <v>80</v>
      </c>
    </row>
    <row r="234" s="2" customFormat="1" ht="6.96" customHeight="1">
      <c r="A234" s="39"/>
      <c r="B234" s="60"/>
      <c r="C234" s="61"/>
      <c r="D234" s="61"/>
      <c r="E234" s="61"/>
      <c r="F234" s="61"/>
      <c r="G234" s="61"/>
      <c r="H234" s="61"/>
      <c r="I234" s="61"/>
      <c r="J234" s="61"/>
      <c r="K234" s="61"/>
      <c r="L234" s="45"/>
      <c r="M234" s="39"/>
      <c r="O234" s="39"/>
      <c r="P234" s="39"/>
      <c r="Q234" s="39"/>
      <c r="R234" s="39"/>
      <c r="S234" s="39"/>
      <c r="T234" s="39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</row>
  </sheetData>
  <sheetProtection sheet="1" autoFilter="0" formatColumns="0" formatRows="0" objects="1" scenarios="1" spinCount="100000" saltValue="ZcZGivoGNCK/4q9jW6DYThtWUfaU6E/M9hqnuXjhhxnVR9KloDsNrIVTfb304TAjXDsbD+aboZ75igTfluk19g==" hashValue="gjf5oK4LFBCObt45isi66IRNVuAtqhLbTzNbbqIZA2kRUqwaJbJb2ZqPtzqefytnWtcDJCvfbcToydrqTTonEw==" algorithmName="SHA-512" password="CC35"/>
  <autoFilter ref="C95:K233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2:H82"/>
    <mergeCell ref="E86:H86"/>
    <mergeCell ref="E84:H84"/>
    <mergeCell ref="E88:H88"/>
    <mergeCell ref="L2:V2"/>
  </mergeCells>
  <hyperlinks>
    <hyperlink ref="F99" r:id="rId1" display="https://podminky.urs.cz/item/CS_URS_2022_01/111151231"/>
    <hyperlink ref="F103" r:id="rId2" display="https://podminky.urs.cz/item/CS_URS_2022_01/181451121"/>
    <hyperlink ref="F111" r:id="rId3" display="https://podminky.urs.cz/item/CS_URS_2022_01/183101113"/>
    <hyperlink ref="F116" r:id="rId4" display="https://podminky.urs.cz/item/CS_URS_2022_01/183101115"/>
    <hyperlink ref="F121" r:id="rId5" display="https://podminky.urs.cz/item/CS_URS_2022_01/183403112"/>
    <hyperlink ref="F125" r:id="rId6" display="https://podminky.urs.cz/item/CS_URS_2022_01/183403114"/>
    <hyperlink ref="F129" r:id="rId7" display="https://podminky.urs.cz/item/CS_URS_2022_01/183403152"/>
    <hyperlink ref="F133" r:id="rId8" display="https://podminky.urs.cz/item/CS_URS_2022_01/183551223"/>
    <hyperlink ref="F138" r:id="rId9" display="https://podminky.urs.cz/item/CS_URS_2022_01/184102111"/>
    <hyperlink ref="F143" r:id="rId10" display="https://podminky.urs.cz/item/CS_URS_2022_01/184102113"/>
    <hyperlink ref="F158" r:id="rId11" display="https://podminky.urs.cz/item/CS_URS_2022_01/184911431"/>
    <hyperlink ref="F167" r:id="rId12" display="https://podminky.urs.cz/item/CS_URS_2022_01/185803211"/>
    <hyperlink ref="F171" r:id="rId13" display="https://podminky.urs.cz/item/CS_URS_2022_01/185851121"/>
    <hyperlink ref="F179" r:id="rId14" display="https://podminky.urs.cz/item/CS_URS_2022_01/185851129"/>
    <hyperlink ref="F233" r:id="rId15" display="https://podminky.urs.cz/item/CS_URS_2022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6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80</v>
      </c>
    </row>
    <row r="4" s="1" customFormat="1" ht="24.96" customHeight="1">
      <c r="B4" s="21"/>
      <c r="D4" s="142" t="s">
        <v>159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Biocentrum BC3, BC5 a biokoridory, k. ú. Moutnice</v>
      </c>
      <c r="F7" s="144"/>
      <c r="G7" s="144"/>
      <c r="H7" s="144"/>
      <c r="L7" s="21"/>
    </row>
    <row r="8">
      <c r="B8" s="21"/>
      <c r="D8" s="144" t="s">
        <v>160</v>
      </c>
      <c r="L8" s="21"/>
    </row>
    <row r="9" s="1" customFormat="1" ht="16.5" customHeight="1">
      <c r="B9" s="21"/>
      <c r="E9" s="145" t="s">
        <v>522</v>
      </c>
      <c r="F9" s="1"/>
      <c r="G9" s="1"/>
      <c r="H9" s="1"/>
      <c r="L9" s="21"/>
    </row>
    <row r="10" s="1" customFormat="1" ht="12" customHeight="1">
      <c r="B10" s="21"/>
      <c r="D10" s="144" t="s">
        <v>162</v>
      </c>
      <c r="L10" s="21"/>
    </row>
    <row r="11" s="2" customFormat="1" ht="16.5" customHeight="1">
      <c r="A11" s="39"/>
      <c r="B11" s="45"/>
      <c r="C11" s="39"/>
      <c r="D11" s="39"/>
      <c r="E11" s="157" t="s">
        <v>523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619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620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27</v>
      </c>
      <c r="G16" s="39"/>
      <c r="H16" s="39"/>
      <c r="I16" s="144" t="s">
        <v>23</v>
      </c>
      <c r="J16" s="148" t="str">
        <f>'Rekapitulace stavby'!AN8</f>
        <v>15. 4. 2022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tr">
        <f>IF('Rekapitulace stavby'!AN10="","",'Rekapitulace stavby'!AN10)</f>
        <v/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 xml:space="preserve"> </v>
      </c>
      <c r="F19" s="39"/>
      <c r="G19" s="39"/>
      <c r="H19" s="39"/>
      <c r="I19" s="144" t="s">
        <v>28</v>
      </c>
      <c r="J19" s="134" t="str">
        <f>IF('Rekapitulace stavby'!AN11="","",'Rekapitulace stavby'!AN11)</f>
        <v/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tr">
        <f>IF('Rekapitulace stavby'!AN16="","",'Rekapitulace stavby'!AN16)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4" t="s">
        <v>28</v>
      </c>
      <c r="J25" s="134" t="str">
        <f>IF('Rekapitulace stavby'!AN17="","",'Rekapitulace stavby'!AN17)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33</v>
      </c>
      <c r="E27" s="39"/>
      <c r="F27" s="39"/>
      <c r="G27" s="39"/>
      <c r="H27" s="39"/>
      <c r="I27" s="144" t="s">
        <v>26</v>
      </c>
      <c r="J27" s="134" t="str">
        <f>IF('Rekapitulace stavby'!AN19="","",'Rekapitulace stavby'!AN19)</f>
        <v/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>VZD INVEST, s.r.o.</v>
      </c>
      <c r="F28" s="39"/>
      <c r="G28" s="39"/>
      <c r="H28" s="39"/>
      <c r="I28" s="144" t="s">
        <v>28</v>
      </c>
      <c r="J28" s="134" t="str">
        <f>IF('Rekapitulace stavby'!AN20="","",'Rekapitulace stavby'!AN20)</f>
        <v/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37</v>
      </c>
      <c r="E34" s="39"/>
      <c r="F34" s="39"/>
      <c r="G34" s="39"/>
      <c r="H34" s="39"/>
      <c r="I34" s="39"/>
      <c r="J34" s="155">
        <f>ROUND(J93,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39</v>
      </c>
      <c r="G36" s="39"/>
      <c r="H36" s="39"/>
      <c r="I36" s="156" t="s">
        <v>38</v>
      </c>
      <c r="J36" s="156" t="s">
        <v>40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41</v>
      </c>
      <c r="E37" s="144" t="s">
        <v>42</v>
      </c>
      <c r="F37" s="158">
        <f>ROUND((SUM(BE93:BE130)),  2)</f>
        <v>0</v>
      </c>
      <c r="G37" s="39"/>
      <c r="H37" s="39"/>
      <c r="I37" s="159">
        <v>0.20999999999999999</v>
      </c>
      <c r="J37" s="158">
        <f>ROUND(((SUM(BE93:BE130))*I37),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43</v>
      </c>
      <c r="F38" s="158">
        <f>ROUND((SUM(BF93:BF130)),  2)</f>
        <v>0</v>
      </c>
      <c r="G38" s="39"/>
      <c r="H38" s="39"/>
      <c r="I38" s="159">
        <v>0.14999999999999999</v>
      </c>
      <c r="J38" s="158">
        <f>ROUND(((SUM(BF93:BF130))*I38),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44</v>
      </c>
      <c r="F39" s="158">
        <f>ROUND((SUM(BG93:BG130)),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45</v>
      </c>
      <c r="F40" s="158">
        <f>ROUND((SUM(BH93:BH130)),  2)</f>
        <v>0</v>
      </c>
      <c r="G40" s="39"/>
      <c r="H40" s="39"/>
      <c r="I40" s="159">
        <v>0.14999999999999999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46</v>
      </c>
      <c r="F41" s="158">
        <f>ROUND((SUM(BI93:BI130)),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47</v>
      </c>
      <c r="E43" s="162"/>
      <c r="F43" s="162"/>
      <c r="G43" s="163" t="s">
        <v>48</v>
      </c>
      <c r="H43" s="164" t="s">
        <v>49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164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1" t="str">
        <f>E7</f>
        <v>Biocentrum BC3, BC5 a biokoridory, k. ú. Moutnice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160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522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162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81" t="s">
        <v>523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619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SO 02.3.2.1 - BC5 - Výsadba dřevin - Následná péče 1. rok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3" t="str">
        <f>IF(J16="","",J16)</f>
        <v>15. 4. 2022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 xml:space="preserve"> </v>
      </c>
      <c r="G62" s="41"/>
      <c r="H62" s="41"/>
      <c r="I62" s="33" t="s">
        <v>31</v>
      </c>
      <c r="J62" s="37" t="str">
        <f>E25</f>
        <v xml:space="preserve"> 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33</v>
      </c>
      <c r="J63" s="37" t="str">
        <f>E28</f>
        <v>VZD INVEST, s.r.o.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165</v>
      </c>
      <c r="D65" s="173"/>
      <c r="E65" s="173"/>
      <c r="F65" s="173"/>
      <c r="G65" s="173"/>
      <c r="H65" s="173"/>
      <c r="I65" s="173"/>
      <c r="J65" s="174" t="s">
        <v>166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69</v>
      </c>
      <c r="D67" s="41"/>
      <c r="E67" s="41"/>
      <c r="F67" s="41"/>
      <c r="G67" s="41"/>
      <c r="H67" s="41"/>
      <c r="I67" s="41"/>
      <c r="J67" s="103">
        <f>J93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167</v>
      </c>
    </row>
    <row r="68" s="9" customFormat="1" ht="24.96" customHeight="1">
      <c r="A68" s="9"/>
      <c r="B68" s="176"/>
      <c r="C68" s="177"/>
      <c r="D68" s="178" t="s">
        <v>170</v>
      </c>
      <c r="E68" s="179"/>
      <c r="F68" s="179"/>
      <c r="G68" s="179"/>
      <c r="H68" s="179"/>
      <c r="I68" s="179"/>
      <c r="J68" s="180">
        <f>J94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470</v>
      </c>
      <c r="E69" s="184"/>
      <c r="F69" s="184"/>
      <c r="G69" s="184"/>
      <c r="H69" s="184"/>
      <c r="I69" s="184"/>
      <c r="J69" s="185">
        <f>J95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173</v>
      </c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1" t="str">
        <f>E7</f>
        <v>Biocentrum BC3, BC5 a biokoridory, k. ú. Moutnice</v>
      </c>
      <c r="F79" s="33"/>
      <c r="G79" s="33"/>
      <c r="H79" s="33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160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1" customFormat="1" ht="16.5" customHeight="1">
      <c r="B81" s="22"/>
      <c r="C81" s="23"/>
      <c r="D81" s="23"/>
      <c r="E81" s="171" t="s">
        <v>522</v>
      </c>
      <c r="F81" s="23"/>
      <c r="G81" s="23"/>
      <c r="H81" s="23"/>
      <c r="I81" s="23"/>
      <c r="J81" s="23"/>
      <c r="K81" s="23"/>
      <c r="L81" s="21"/>
    </row>
    <row r="82" s="1" customFormat="1" ht="12" customHeight="1">
      <c r="B82" s="22"/>
      <c r="C82" s="33" t="s">
        <v>162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281" t="s">
        <v>523</v>
      </c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619</v>
      </c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E13</f>
        <v>SO 02.3.2.1 - BC5 - Výsadba dřevin - Následná péče 1. rok</v>
      </c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F16</f>
        <v xml:space="preserve"> </v>
      </c>
      <c r="G87" s="41"/>
      <c r="H87" s="41"/>
      <c r="I87" s="33" t="s">
        <v>23</v>
      </c>
      <c r="J87" s="73" t="str">
        <f>IF(J16="","",J16)</f>
        <v>15. 4. 2022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E19</f>
        <v xml:space="preserve"> </v>
      </c>
      <c r="G89" s="41"/>
      <c r="H89" s="41"/>
      <c r="I89" s="33" t="s">
        <v>31</v>
      </c>
      <c r="J89" s="37" t="str">
        <f>E25</f>
        <v xml:space="preserve"> 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29</v>
      </c>
      <c r="D90" s="41"/>
      <c r="E90" s="41"/>
      <c r="F90" s="28" t="str">
        <f>IF(E22="","",E22)</f>
        <v>Vyplň údaj</v>
      </c>
      <c r="G90" s="41"/>
      <c r="H90" s="41"/>
      <c r="I90" s="33" t="s">
        <v>33</v>
      </c>
      <c r="J90" s="37" t="str">
        <f>E28</f>
        <v>VZD INVEST, s.r.o.</v>
      </c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7"/>
      <c r="B92" s="188"/>
      <c r="C92" s="189" t="s">
        <v>174</v>
      </c>
      <c r="D92" s="190" t="s">
        <v>56</v>
      </c>
      <c r="E92" s="190" t="s">
        <v>52</v>
      </c>
      <c r="F92" s="190" t="s">
        <v>53</v>
      </c>
      <c r="G92" s="190" t="s">
        <v>175</v>
      </c>
      <c r="H92" s="190" t="s">
        <v>176</v>
      </c>
      <c r="I92" s="190" t="s">
        <v>177</v>
      </c>
      <c r="J92" s="190" t="s">
        <v>166</v>
      </c>
      <c r="K92" s="191" t="s">
        <v>178</v>
      </c>
      <c r="L92" s="192"/>
      <c r="M92" s="93" t="s">
        <v>19</v>
      </c>
      <c r="N92" s="94" t="s">
        <v>41</v>
      </c>
      <c r="O92" s="94" t="s">
        <v>179</v>
      </c>
      <c r="P92" s="94" t="s">
        <v>180</v>
      </c>
      <c r="Q92" s="94" t="s">
        <v>181</v>
      </c>
      <c r="R92" s="94" t="s">
        <v>182</v>
      </c>
      <c r="S92" s="94" t="s">
        <v>183</v>
      </c>
      <c r="T92" s="95" t="s">
        <v>184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39"/>
      <c r="B93" s="40"/>
      <c r="C93" s="100" t="s">
        <v>185</v>
      </c>
      <c r="D93" s="41"/>
      <c r="E93" s="41"/>
      <c r="F93" s="41"/>
      <c r="G93" s="41"/>
      <c r="H93" s="41"/>
      <c r="I93" s="41"/>
      <c r="J93" s="193">
        <f>BK93</f>
        <v>0</v>
      </c>
      <c r="K93" s="41"/>
      <c r="L93" s="45"/>
      <c r="M93" s="96"/>
      <c r="N93" s="194"/>
      <c r="O93" s="97"/>
      <c r="P93" s="195">
        <f>P94</f>
        <v>0</v>
      </c>
      <c r="Q93" s="97"/>
      <c r="R93" s="195">
        <f>R94</f>
        <v>0.078000000000000014</v>
      </c>
      <c r="S93" s="97"/>
      <c r="T93" s="196">
        <f>T94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70</v>
      </c>
      <c r="AU93" s="18" t="s">
        <v>167</v>
      </c>
      <c r="BK93" s="197">
        <f>BK94</f>
        <v>0</v>
      </c>
    </row>
    <row r="94" s="12" customFormat="1" ht="25.92" customHeight="1">
      <c r="A94" s="12"/>
      <c r="B94" s="198"/>
      <c r="C94" s="199"/>
      <c r="D94" s="200" t="s">
        <v>70</v>
      </c>
      <c r="E94" s="201" t="s">
        <v>383</v>
      </c>
      <c r="F94" s="201" t="s">
        <v>384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</f>
        <v>0</v>
      </c>
      <c r="Q94" s="206"/>
      <c r="R94" s="207">
        <f>R95</f>
        <v>0.078000000000000014</v>
      </c>
      <c r="S94" s="206"/>
      <c r="T94" s="208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78</v>
      </c>
      <c r="AT94" s="210" t="s">
        <v>70</v>
      </c>
      <c r="AU94" s="210" t="s">
        <v>71</v>
      </c>
      <c r="AY94" s="209" t="s">
        <v>187</v>
      </c>
      <c r="BK94" s="211">
        <f>BK95</f>
        <v>0</v>
      </c>
    </row>
    <row r="95" s="12" customFormat="1" ht="22.8" customHeight="1">
      <c r="A95" s="12"/>
      <c r="B95" s="198"/>
      <c r="C95" s="199"/>
      <c r="D95" s="200" t="s">
        <v>70</v>
      </c>
      <c r="E95" s="275" t="s">
        <v>78</v>
      </c>
      <c r="F95" s="275" t="s">
        <v>186</v>
      </c>
      <c r="G95" s="199"/>
      <c r="H95" s="199"/>
      <c r="I95" s="202"/>
      <c r="J95" s="276">
        <f>BK95</f>
        <v>0</v>
      </c>
      <c r="K95" s="199"/>
      <c r="L95" s="204"/>
      <c r="M95" s="205"/>
      <c r="N95" s="206"/>
      <c r="O95" s="206"/>
      <c r="P95" s="207">
        <f>SUM(P96:P130)</f>
        <v>0</v>
      </c>
      <c r="Q95" s="206"/>
      <c r="R95" s="207">
        <f>SUM(R96:R130)</f>
        <v>0.078000000000000014</v>
      </c>
      <c r="S95" s="206"/>
      <c r="T95" s="208">
        <f>SUM(T96:T130)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78</v>
      </c>
      <c r="AT95" s="210" t="s">
        <v>70</v>
      </c>
      <c r="AU95" s="210" t="s">
        <v>78</v>
      </c>
      <c r="AY95" s="209" t="s">
        <v>187</v>
      </c>
      <c r="BK95" s="211">
        <f>SUM(BK96:BK130)</f>
        <v>0</v>
      </c>
    </row>
    <row r="96" s="2" customFormat="1" ht="16.5" customHeight="1">
      <c r="A96" s="39"/>
      <c r="B96" s="40"/>
      <c r="C96" s="212" t="s">
        <v>78</v>
      </c>
      <c r="D96" s="212" t="s">
        <v>188</v>
      </c>
      <c r="E96" s="213" t="s">
        <v>472</v>
      </c>
      <c r="F96" s="214" t="s">
        <v>473</v>
      </c>
      <c r="G96" s="215" t="s">
        <v>199</v>
      </c>
      <c r="H96" s="216">
        <v>24</v>
      </c>
      <c r="I96" s="217"/>
      <c r="J96" s="218">
        <f>ROUND(I96*H96,2)</f>
        <v>0</v>
      </c>
      <c r="K96" s="214" t="s">
        <v>474</v>
      </c>
      <c r="L96" s="45"/>
      <c r="M96" s="219" t="s">
        <v>19</v>
      </c>
      <c r="N96" s="220" t="s">
        <v>42</v>
      </c>
      <c r="O96" s="85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3" t="s">
        <v>112</v>
      </c>
      <c r="AT96" s="223" t="s">
        <v>188</v>
      </c>
      <c r="AU96" s="223" t="s">
        <v>80</v>
      </c>
      <c r="AY96" s="18" t="s">
        <v>187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78</v>
      </c>
      <c r="BK96" s="224">
        <f>ROUND(I96*H96,2)</f>
        <v>0</v>
      </c>
      <c r="BL96" s="18" t="s">
        <v>112</v>
      </c>
      <c r="BM96" s="223" t="s">
        <v>621</v>
      </c>
    </row>
    <row r="97" s="2" customFormat="1">
      <c r="A97" s="39"/>
      <c r="B97" s="40"/>
      <c r="C97" s="41"/>
      <c r="D97" s="225" t="s">
        <v>195</v>
      </c>
      <c r="E97" s="41"/>
      <c r="F97" s="226" t="s">
        <v>476</v>
      </c>
      <c r="G97" s="41"/>
      <c r="H97" s="41"/>
      <c r="I97" s="227"/>
      <c r="J97" s="41"/>
      <c r="K97" s="41"/>
      <c r="L97" s="45"/>
      <c r="M97" s="228"/>
      <c r="N97" s="229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195</v>
      </c>
      <c r="AU97" s="18" t="s">
        <v>80</v>
      </c>
    </row>
    <row r="98" s="13" customFormat="1">
      <c r="A98" s="13"/>
      <c r="B98" s="230"/>
      <c r="C98" s="231"/>
      <c r="D98" s="232" t="s">
        <v>202</v>
      </c>
      <c r="E98" s="233" t="s">
        <v>19</v>
      </c>
      <c r="F98" s="234" t="s">
        <v>334</v>
      </c>
      <c r="G98" s="231"/>
      <c r="H98" s="235">
        <v>24</v>
      </c>
      <c r="I98" s="236"/>
      <c r="J98" s="231"/>
      <c r="K98" s="231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202</v>
      </c>
      <c r="AU98" s="241" t="s">
        <v>80</v>
      </c>
      <c r="AV98" s="13" t="s">
        <v>80</v>
      </c>
      <c r="AW98" s="13" t="s">
        <v>32</v>
      </c>
      <c r="AX98" s="13" t="s">
        <v>71</v>
      </c>
      <c r="AY98" s="241" t="s">
        <v>187</v>
      </c>
    </row>
    <row r="99" s="15" customFormat="1">
      <c r="A99" s="15"/>
      <c r="B99" s="253"/>
      <c r="C99" s="254"/>
      <c r="D99" s="232" t="s">
        <v>202</v>
      </c>
      <c r="E99" s="255" t="s">
        <v>19</v>
      </c>
      <c r="F99" s="256" t="s">
        <v>205</v>
      </c>
      <c r="G99" s="254"/>
      <c r="H99" s="257">
        <v>24</v>
      </c>
      <c r="I99" s="258"/>
      <c r="J99" s="254"/>
      <c r="K99" s="254"/>
      <c r="L99" s="259"/>
      <c r="M99" s="260"/>
      <c r="N99" s="261"/>
      <c r="O99" s="261"/>
      <c r="P99" s="261"/>
      <c r="Q99" s="261"/>
      <c r="R99" s="261"/>
      <c r="S99" s="261"/>
      <c r="T99" s="262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63" t="s">
        <v>202</v>
      </c>
      <c r="AU99" s="263" t="s">
        <v>80</v>
      </c>
      <c r="AV99" s="15" t="s">
        <v>112</v>
      </c>
      <c r="AW99" s="15" t="s">
        <v>32</v>
      </c>
      <c r="AX99" s="15" t="s">
        <v>78</v>
      </c>
      <c r="AY99" s="263" t="s">
        <v>187</v>
      </c>
    </row>
    <row r="100" s="2" customFormat="1" ht="16.5" customHeight="1">
      <c r="A100" s="39"/>
      <c r="B100" s="40"/>
      <c r="C100" s="212" t="s">
        <v>80</v>
      </c>
      <c r="D100" s="212" t="s">
        <v>188</v>
      </c>
      <c r="E100" s="213" t="s">
        <v>622</v>
      </c>
      <c r="F100" s="214" t="s">
        <v>623</v>
      </c>
      <c r="G100" s="215" t="s">
        <v>330</v>
      </c>
      <c r="H100" s="216">
        <v>84</v>
      </c>
      <c r="I100" s="217"/>
      <c r="J100" s="218">
        <f>ROUND(I100*H100,2)</f>
        <v>0</v>
      </c>
      <c r="K100" s="214" t="s">
        <v>19</v>
      </c>
      <c r="L100" s="45"/>
      <c r="M100" s="219" t="s">
        <v>19</v>
      </c>
      <c r="N100" s="220" t="s">
        <v>42</v>
      </c>
      <c r="O100" s="85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3" t="s">
        <v>112</v>
      </c>
      <c r="AT100" s="223" t="s">
        <v>188</v>
      </c>
      <c r="AU100" s="223" t="s">
        <v>80</v>
      </c>
      <c r="AY100" s="18" t="s">
        <v>187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8" t="s">
        <v>78</v>
      </c>
      <c r="BK100" s="224">
        <f>ROUND(I100*H100,2)</f>
        <v>0</v>
      </c>
      <c r="BL100" s="18" t="s">
        <v>112</v>
      </c>
      <c r="BM100" s="223" t="s">
        <v>624</v>
      </c>
    </row>
    <row r="101" s="13" customFormat="1">
      <c r="A101" s="13"/>
      <c r="B101" s="230"/>
      <c r="C101" s="231"/>
      <c r="D101" s="232" t="s">
        <v>202</v>
      </c>
      <c r="E101" s="233" t="s">
        <v>19</v>
      </c>
      <c r="F101" s="234" t="s">
        <v>554</v>
      </c>
      <c r="G101" s="231"/>
      <c r="H101" s="235">
        <v>84</v>
      </c>
      <c r="I101" s="236"/>
      <c r="J101" s="231"/>
      <c r="K101" s="231"/>
      <c r="L101" s="237"/>
      <c r="M101" s="238"/>
      <c r="N101" s="239"/>
      <c r="O101" s="239"/>
      <c r="P101" s="239"/>
      <c r="Q101" s="239"/>
      <c r="R101" s="239"/>
      <c r="S101" s="239"/>
      <c r="T101" s="24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202</v>
      </c>
      <c r="AU101" s="241" t="s">
        <v>80</v>
      </c>
      <c r="AV101" s="13" t="s">
        <v>80</v>
      </c>
      <c r="AW101" s="13" t="s">
        <v>32</v>
      </c>
      <c r="AX101" s="13" t="s">
        <v>71</v>
      </c>
      <c r="AY101" s="241" t="s">
        <v>187</v>
      </c>
    </row>
    <row r="102" s="15" customFormat="1">
      <c r="A102" s="15"/>
      <c r="B102" s="253"/>
      <c r="C102" s="254"/>
      <c r="D102" s="232" t="s">
        <v>202</v>
      </c>
      <c r="E102" s="255" t="s">
        <v>19</v>
      </c>
      <c r="F102" s="256" t="s">
        <v>205</v>
      </c>
      <c r="G102" s="254"/>
      <c r="H102" s="257">
        <v>84</v>
      </c>
      <c r="I102" s="258"/>
      <c r="J102" s="254"/>
      <c r="K102" s="254"/>
      <c r="L102" s="259"/>
      <c r="M102" s="260"/>
      <c r="N102" s="261"/>
      <c r="O102" s="261"/>
      <c r="P102" s="261"/>
      <c r="Q102" s="261"/>
      <c r="R102" s="261"/>
      <c r="S102" s="261"/>
      <c r="T102" s="262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3" t="s">
        <v>202</v>
      </c>
      <c r="AU102" s="263" t="s">
        <v>80</v>
      </c>
      <c r="AV102" s="15" t="s">
        <v>112</v>
      </c>
      <c r="AW102" s="15" t="s">
        <v>32</v>
      </c>
      <c r="AX102" s="15" t="s">
        <v>78</v>
      </c>
      <c r="AY102" s="263" t="s">
        <v>187</v>
      </c>
    </row>
    <row r="103" s="2" customFormat="1" ht="16.5" customHeight="1">
      <c r="A103" s="39"/>
      <c r="B103" s="40"/>
      <c r="C103" s="212" t="s">
        <v>91</v>
      </c>
      <c r="D103" s="212" t="s">
        <v>188</v>
      </c>
      <c r="E103" s="213" t="s">
        <v>477</v>
      </c>
      <c r="F103" s="214" t="s">
        <v>478</v>
      </c>
      <c r="G103" s="215" t="s">
        <v>303</v>
      </c>
      <c r="H103" s="216">
        <v>7.5599999999999996</v>
      </c>
      <c r="I103" s="217"/>
      <c r="J103" s="218">
        <f>ROUND(I103*H103,2)</f>
        <v>0</v>
      </c>
      <c r="K103" s="214" t="s">
        <v>19</v>
      </c>
      <c r="L103" s="45"/>
      <c r="M103" s="219" t="s">
        <v>19</v>
      </c>
      <c r="N103" s="220" t="s">
        <v>42</v>
      </c>
      <c r="O103" s="85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3" t="s">
        <v>112</v>
      </c>
      <c r="AT103" s="223" t="s">
        <v>188</v>
      </c>
      <c r="AU103" s="223" t="s">
        <v>80</v>
      </c>
      <c r="AY103" s="18" t="s">
        <v>187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8" t="s">
        <v>78</v>
      </c>
      <c r="BK103" s="224">
        <f>ROUND(I103*H103,2)</f>
        <v>0</v>
      </c>
      <c r="BL103" s="18" t="s">
        <v>112</v>
      </c>
      <c r="BM103" s="223" t="s">
        <v>625</v>
      </c>
    </row>
    <row r="104" s="2" customFormat="1">
      <c r="A104" s="39"/>
      <c r="B104" s="40"/>
      <c r="C104" s="41"/>
      <c r="D104" s="232" t="s">
        <v>315</v>
      </c>
      <c r="E104" s="41"/>
      <c r="F104" s="274" t="s">
        <v>480</v>
      </c>
      <c r="G104" s="41"/>
      <c r="H104" s="41"/>
      <c r="I104" s="227"/>
      <c r="J104" s="41"/>
      <c r="K104" s="41"/>
      <c r="L104" s="45"/>
      <c r="M104" s="228"/>
      <c r="N104" s="229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315</v>
      </c>
      <c r="AU104" s="18" t="s">
        <v>80</v>
      </c>
    </row>
    <row r="105" s="13" customFormat="1">
      <c r="A105" s="13"/>
      <c r="B105" s="230"/>
      <c r="C105" s="231"/>
      <c r="D105" s="232" t="s">
        <v>202</v>
      </c>
      <c r="E105" s="233" t="s">
        <v>19</v>
      </c>
      <c r="F105" s="234" t="s">
        <v>626</v>
      </c>
      <c r="G105" s="231"/>
      <c r="H105" s="235">
        <v>5.7599999999999998</v>
      </c>
      <c r="I105" s="236"/>
      <c r="J105" s="231"/>
      <c r="K105" s="231"/>
      <c r="L105" s="237"/>
      <c r="M105" s="238"/>
      <c r="N105" s="239"/>
      <c r="O105" s="239"/>
      <c r="P105" s="239"/>
      <c r="Q105" s="239"/>
      <c r="R105" s="239"/>
      <c r="S105" s="239"/>
      <c r="T105" s="24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202</v>
      </c>
      <c r="AU105" s="241" t="s">
        <v>80</v>
      </c>
      <c r="AV105" s="13" t="s">
        <v>80</v>
      </c>
      <c r="AW105" s="13" t="s">
        <v>32</v>
      </c>
      <c r="AX105" s="13" t="s">
        <v>71</v>
      </c>
      <c r="AY105" s="241" t="s">
        <v>187</v>
      </c>
    </row>
    <row r="106" s="14" customFormat="1">
      <c r="A106" s="14"/>
      <c r="B106" s="242"/>
      <c r="C106" s="243"/>
      <c r="D106" s="232" t="s">
        <v>202</v>
      </c>
      <c r="E106" s="244" t="s">
        <v>19</v>
      </c>
      <c r="F106" s="245" t="s">
        <v>482</v>
      </c>
      <c r="G106" s="243"/>
      <c r="H106" s="246">
        <v>5.7599999999999998</v>
      </c>
      <c r="I106" s="247"/>
      <c r="J106" s="243"/>
      <c r="K106" s="243"/>
      <c r="L106" s="248"/>
      <c r="M106" s="249"/>
      <c r="N106" s="250"/>
      <c r="O106" s="250"/>
      <c r="P106" s="250"/>
      <c r="Q106" s="250"/>
      <c r="R106" s="250"/>
      <c r="S106" s="250"/>
      <c r="T106" s="25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2" t="s">
        <v>202</v>
      </c>
      <c r="AU106" s="252" t="s">
        <v>80</v>
      </c>
      <c r="AV106" s="14" t="s">
        <v>91</v>
      </c>
      <c r="AW106" s="14" t="s">
        <v>32</v>
      </c>
      <c r="AX106" s="14" t="s">
        <v>71</v>
      </c>
      <c r="AY106" s="252" t="s">
        <v>187</v>
      </c>
    </row>
    <row r="107" s="13" customFormat="1">
      <c r="A107" s="13"/>
      <c r="B107" s="230"/>
      <c r="C107" s="231"/>
      <c r="D107" s="232" t="s">
        <v>202</v>
      </c>
      <c r="E107" s="233" t="s">
        <v>19</v>
      </c>
      <c r="F107" s="234" t="s">
        <v>627</v>
      </c>
      <c r="G107" s="231"/>
      <c r="H107" s="235">
        <v>1.8</v>
      </c>
      <c r="I107" s="236"/>
      <c r="J107" s="231"/>
      <c r="K107" s="231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202</v>
      </c>
      <c r="AU107" s="241" t="s">
        <v>80</v>
      </c>
      <c r="AV107" s="13" t="s">
        <v>80</v>
      </c>
      <c r="AW107" s="13" t="s">
        <v>32</v>
      </c>
      <c r="AX107" s="13" t="s">
        <v>71</v>
      </c>
      <c r="AY107" s="241" t="s">
        <v>187</v>
      </c>
    </row>
    <row r="108" s="14" customFormat="1">
      <c r="A108" s="14"/>
      <c r="B108" s="242"/>
      <c r="C108" s="243"/>
      <c r="D108" s="232" t="s">
        <v>202</v>
      </c>
      <c r="E108" s="244" t="s">
        <v>19</v>
      </c>
      <c r="F108" s="245" t="s">
        <v>484</v>
      </c>
      <c r="G108" s="243"/>
      <c r="H108" s="246">
        <v>1.8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202</v>
      </c>
      <c r="AU108" s="252" t="s">
        <v>80</v>
      </c>
      <c r="AV108" s="14" t="s">
        <v>91</v>
      </c>
      <c r="AW108" s="14" t="s">
        <v>32</v>
      </c>
      <c r="AX108" s="14" t="s">
        <v>71</v>
      </c>
      <c r="AY108" s="252" t="s">
        <v>187</v>
      </c>
    </row>
    <row r="109" s="15" customFormat="1">
      <c r="A109" s="15"/>
      <c r="B109" s="253"/>
      <c r="C109" s="254"/>
      <c r="D109" s="232" t="s">
        <v>202</v>
      </c>
      <c r="E109" s="255" t="s">
        <v>19</v>
      </c>
      <c r="F109" s="256" t="s">
        <v>205</v>
      </c>
      <c r="G109" s="254"/>
      <c r="H109" s="257">
        <v>7.5599999999999996</v>
      </c>
      <c r="I109" s="258"/>
      <c r="J109" s="254"/>
      <c r="K109" s="254"/>
      <c r="L109" s="259"/>
      <c r="M109" s="260"/>
      <c r="N109" s="261"/>
      <c r="O109" s="261"/>
      <c r="P109" s="261"/>
      <c r="Q109" s="261"/>
      <c r="R109" s="261"/>
      <c r="S109" s="261"/>
      <c r="T109" s="262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3" t="s">
        <v>202</v>
      </c>
      <c r="AU109" s="263" t="s">
        <v>80</v>
      </c>
      <c r="AV109" s="15" t="s">
        <v>112</v>
      </c>
      <c r="AW109" s="15" t="s">
        <v>32</v>
      </c>
      <c r="AX109" s="15" t="s">
        <v>78</v>
      </c>
      <c r="AY109" s="263" t="s">
        <v>187</v>
      </c>
    </row>
    <row r="110" s="2" customFormat="1" ht="16.5" customHeight="1">
      <c r="A110" s="39"/>
      <c r="B110" s="40"/>
      <c r="C110" s="212" t="s">
        <v>112</v>
      </c>
      <c r="D110" s="212" t="s">
        <v>188</v>
      </c>
      <c r="E110" s="213" t="s">
        <v>494</v>
      </c>
      <c r="F110" s="214" t="s">
        <v>495</v>
      </c>
      <c r="G110" s="215" t="s">
        <v>330</v>
      </c>
      <c r="H110" s="216">
        <v>3</v>
      </c>
      <c r="I110" s="217"/>
      <c r="J110" s="218">
        <f>ROUND(I110*H110,2)</f>
        <v>0</v>
      </c>
      <c r="K110" s="214" t="s">
        <v>19</v>
      </c>
      <c r="L110" s="45"/>
      <c r="M110" s="219" t="s">
        <v>19</v>
      </c>
      <c r="N110" s="220" t="s">
        <v>42</v>
      </c>
      <c r="O110" s="85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3" t="s">
        <v>112</v>
      </c>
      <c r="AT110" s="223" t="s">
        <v>188</v>
      </c>
      <c r="AU110" s="223" t="s">
        <v>80</v>
      </c>
      <c r="AY110" s="18" t="s">
        <v>187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8" t="s">
        <v>78</v>
      </c>
      <c r="BK110" s="224">
        <f>ROUND(I110*H110,2)</f>
        <v>0</v>
      </c>
      <c r="BL110" s="18" t="s">
        <v>112</v>
      </c>
      <c r="BM110" s="223" t="s">
        <v>628</v>
      </c>
    </row>
    <row r="111" s="2" customFormat="1">
      <c r="A111" s="39"/>
      <c r="B111" s="40"/>
      <c r="C111" s="41"/>
      <c r="D111" s="232" t="s">
        <v>315</v>
      </c>
      <c r="E111" s="41"/>
      <c r="F111" s="274" t="s">
        <v>488</v>
      </c>
      <c r="G111" s="41"/>
      <c r="H111" s="41"/>
      <c r="I111" s="227"/>
      <c r="J111" s="41"/>
      <c r="K111" s="41"/>
      <c r="L111" s="45"/>
      <c r="M111" s="228"/>
      <c r="N111" s="229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315</v>
      </c>
      <c r="AU111" s="18" t="s">
        <v>80</v>
      </c>
    </row>
    <row r="112" s="13" customFormat="1">
      <c r="A112" s="13"/>
      <c r="B112" s="230"/>
      <c r="C112" s="231"/>
      <c r="D112" s="232" t="s">
        <v>202</v>
      </c>
      <c r="E112" s="233" t="s">
        <v>19</v>
      </c>
      <c r="F112" s="234" t="s">
        <v>91</v>
      </c>
      <c r="G112" s="231"/>
      <c r="H112" s="235">
        <v>3</v>
      </c>
      <c r="I112" s="236"/>
      <c r="J112" s="231"/>
      <c r="K112" s="231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202</v>
      </c>
      <c r="AU112" s="241" t="s">
        <v>80</v>
      </c>
      <c r="AV112" s="13" t="s">
        <v>80</v>
      </c>
      <c r="AW112" s="13" t="s">
        <v>32</v>
      </c>
      <c r="AX112" s="13" t="s">
        <v>71</v>
      </c>
      <c r="AY112" s="241" t="s">
        <v>187</v>
      </c>
    </row>
    <row r="113" s="14" customFormat="1">
      <c r="A113" s="14"/>
      <c r="B113" s="242"/>
      <c r="C113" s="243"/>
      <c r="D113" s="232" t="s">
        <v>202</v>
      </c>
      <c r="E113" s="244" t="s">
        <v>19</v>
      </c>
      <c r="F113" s="245" t="s">
        <v>629</v>
      </c>
      <c r="G113" s="243"/>
      <c r="H113" s="246">
        <v>3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202</v>
      </c>
      <c r="AU113" s="252" t="s">
        <v>80</v>
      </c>
      <c r="AV113" s="14" t="s">
        <v>91</v>
      </c>
      <c r="AW113" s="14" t="s">
        <v>32</v>
      </c>
      <c r="AX113" s="14" t="s">
        <v>71</v>
      </c>
      <c r="AY113" s="252" t="s">
        <v>187</v>
      </c>
    </row>
    <row r="114" s="15" customFormat="1">
      <c r="A114" s="15"/>
      <c r="B114" s="253"/>
      <c r="C114" s="254"/>
      <c r="D114" s="232" t="s">
        <v>202</v>
      </c>
      <c r="E114" s="255" t="s">
        <v>19</v>
      </c>
      <c r="F114" s="256" t="s">
        <v>205</v>
      </c>
      <c r="G114" s="254"/>
      <c r="H114" s="257">
        <v>3</v>
      </c>
      <c r="I114" s="258"/>
      <c r="J114" s="254"/>
      <c r="K114" s="254"/>
      <c r="L114" s="259"/>
      <c r="M114" s="260"/>
      <c r="N114" s="261"/>
      <c r="O114" s="261"/>
      <c r="P114" s="261"/>
      <c r="Q114" s="261"/>
      <c r="R114" s="261"/>
      <c r="S114" s="261"/>
      <c r="T114" s="262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3" t="s">
        <v>202</v>
      </c>
      <c r="AU114" s="263" t="s">
        <v>80</v>
      </c>
      <c r="AV114" s="15" t="s">
        <v>112</v>
      </c>
      <c r="AW114" s="15" t="s">
        <v>32</v>
      </c>
      <c r="AX114" s="15" t="s">
        <v>78</v>
      </c>
      <c r="AY114" s="263" t="s">
        <v>187</v>
      </c>
    </row>
    <row r="115" s="2" customFormat="1" ht="16.5" customHeight="1">
      <c r="A115" s="39"/>
      <c r="B115" s="40"/>
      <c r="C115" s="212" t="s">
        <v>216</v>
      </c>
      <c r="D115" s="212" t="s">
        <v>188</v>
      </c>
      <c r="E115" s="213" t="s">
        <v>490</v>
      </c>
      <c r="F115" s="214" t="s">
        <v>491</v>
      </c>
      <c r="G115" s="215" t="s">
        <v>492</v>
      </c>
      <c r="H115" s="216">
        <v>12.5</v>
      </c>
      <c r="I115" s="217"/>
      <c r="J115" s="218">
        <f>ROUND(I115*H115,2)</f>
        <v>0</v>
      </c>
      <c r="K115" s="214" t="s">
        <v>19</v>
      </c>
      <c r="L115" s="45"/>
      <c r="M115" s="219" t="s">
        <v>19</v>
      </c>
      <c r="N115" s="220" t="s">
        <v>42</v>
      </c>
      <c r="O115" s="85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3" t="s">
        <v>112</v>
      </c>
      <c r="AT115" s="223" t="s">
        <v>188</v>
      </c>
      <c r="AU115" s="223" t="s">
        <v>80</v>
      </c>
      <c r="AY115" s="18" t="s">
        <v>187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8" t="s">
        <v>78</v>
      </c>
      <c r="BK115" s="224">
        <f>ROUND(I115*H115,2)</f>
        <v>0</v>
      </c>
      <c r="BL115" s="18" t="s">
        <v>112</v>
      </c>
      <c r="BM115" s="223" t="s">
        <v>630</v>
      </c>
    </row>
    <row r="116" s="13" customFormat="1">
      <c r="A116" s="13"/>
      <c r="B116" s="230"/>
      <c r="C116" s="231"/>
      <c r="D116" s="232" t="s">
        <v>202</v>
      </c>
      <c r="E116" s="233" t="s">
        <v>19</v>
      </c>
      <c r="F116" s="234" t="s">
        <v>631</v>
      </c>
      <c r="G116" s="231"/>
      <c r="H116" s="235">
        <v>12.5</v>
      </c>
      <c r="I116" s="236"/>
      <c r="J116" s="231"/>
      <c r="K116" s="231"/>
      <c r="L116" s="237"/>
      <c r="M116" s="238"/>
      <c r="N116" s="239"/>
      <c r="O116" s="239"/>
      <c r="P116" s="239"/>
      <c r="Q116" s="239"/>
      <c r="R116" s="239"/>
      <c r="S116" s="239"/>
      <c r="T116" s="24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202</v>
      </c>
      <c r="AU116" s="241" t="s">
        <v>80</v>
      </c>
      <c r="AV116" s="13" t="s">
        <v>80</v>
      </c>
      <c r="AW116" s="13" t="s">
        <v>32</v>
      </c>
      <c r="AX116" s="13" t="s">
        <v>71</v>
      </c>
      <c r="AY116" s="241" t="s">
        <v>187</v>
      </c>
    </row>
    <row r="117" s="14" customFormat="1">
      <c r="A117" s="14"/>
      <c r="B117" s="242"/>
      <c r="C117" s="243"/>
      <c r="D117" s="232" t="s">
        <v>202</v>
      </c>
      <c r="E117" s="244" t="s">
        <v>19</v>
      </c>
      <c r="F117" s="245" t="s">
        <v>632</v>
      </c>
      <c r="G117" s="243"/>
      <c r="H117" s="246">
        <v>12.5</v>
      </c>
      <c r="I117" s="247"/>
      <c r="J117" s="243"/>
      <c r="K117" s="243"/>
      <c r="L117" s="248"/>
      <c r="M117" s="249"/>
      <c r="N117" s="250"/>
      <c r="O117" s="250"/>
      <c r="P117" s="250"/>
      <c r="Q117" s="250"/>
      <c r="R117" s="250"/>
      <c r="S117" s="250"/>
      <c r="T117" s="25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202</v>
      </c>
      <c r="AU117" s="252" t="s">
        <v>80</v>
      </c>
      <c r="AV117" s="14" t="s">
        <v>91</v>
      </c>
      <c r="AW117" s="14" t="s">
        <v>32</v>
      </c>
      <c r="AX117" s="14" t="s">
        <v>71</v>
      </c>
      <c r="AY117" s="252" t="s">
        <v>187</v>
      </c>
    </row>
    <row r="118" s="15" customFormat="1">
      <c r="A118" s="15"/>
      <c r="B118" s="253"/>
      <c r="C118" s="254"/>
      <c r="D118" s="232" t="s">
        <v>202</v>
      </c>
      <c r="E118" s="255" t="s">
        <v>19</v>
      </c>
      <c r="F118" s="256" t="s">
        <v>205</v>
      </c>
      <c r="G118" s="254"/>
      <c r="H118" s="257">
        <v>12.5</v>
      </c>
      <c r="I118" s="258"/>
      <c r="J118" s="254"/>
      <c r="K118" s="254"/>
      <c r="L118" s="259"/>
      <c r="M118" s="260"/>
      <c r="N118" s="261"/>
      <c r="O118" s="261"/>
      <c r="P118" s="261"/>
      <c r="Q118" s="261"/>
      <c r="R118" s="261"/>
      <c r="S118" s="261"/>
      <c r="T118" s="262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3" t="s">
        <v>202</v>
      </c>
      <c r="AU118" s="263" t="s">
        <v>80</v>
      </c>
      <c r="AV118" s="15" t="s">
        <v>112</v>
      </c>
      <c r="AW118" s="15" t="s">
        <v>32</v>
      </c>
      <c r="AX118" s="15" t="s">
        <v>78</v>
      </c>
      <c r="AY118" s="263" t="s">
        <v>187</v>
      </c>
    </row>
    <row r="119" s="2" customFormat="1" ht="16.5" customHeight="1">
      <c r="A119" s="39"/>
      <c r="B119" s="40"/>
      <c r="C119" s="212" t="s">
        <v>223</v>
      </c>
      <c r="D119" s="212" t="s">
        <v>188</v>
      </c>
      <c r="E119" s="213" t="s">
        <v>485</v>
      </c>
      <c r="F119" s="214" t="s">
        <v>486</v>
      </c>
      <c r="G119" s="215" t="s">
        <v>330</v>
      </c>
      <c r="H119" s="216">
        <v>6</v>
      </c>
      <c r="I119" s="217"/>
      <c r="J119" s="218">
        <f>ROUND(I119*H119,2)</f>
        <v>0</v>
      </c>
      <c r="K119" s="214" t="s">
        <v>19</v>
      </c>
      <c r="L119" s="45"/>
      <c r="M119" s="219" t="s">
        <v>19</v>
      </c>
      <c r="N119" s="220" t="s">
        <v>42</v>
      </c>
      <c r="O119" s="85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3" t="s">
        <v>112</v>
      </c>
      <c r="AT119" s="223" t="s">
        <v>188</v>
      </c>
      <c r="AU119" s="223" t="s">
        <v>80</v>
      </c>
      <c r="AY119" s="18" t="s">
        <v>187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8" t="s">
        <v>78</v>
      </c>
      <c r="BK119" s="224">
        <f>ROUND(I119*H119,2)</f>
        <v>0</v>
      </c>
      <c r="BL119" s="18" t="s">
        <v>112</v>
      </c>
      <c r="BM119" s="223" t="s">
        <v>633</v>
      </c>
    </row>
    <row r="120" s="2" customFormat="1">
      <c r="A120" s="39"/>
      <c r="B120" s="40"/>
      <c r="C120" s="41"/>
      <c r="D120" s="232" t="s">
        <v>315</v>
      </c>
      <c r="E120" s="41"/>
      <c r="F120" s="274" t="s">
        <v>488</v>
      </c>
      <c r="G120" s="41"/>
      <c r="H120" s="41"/>
      <c r="I120" s="227"/>
      <c r="J120" s="41"/>
      <c r="K120" s="41"/>
      <c r="L120" s="45"/>
      <c r="M120" s="228"/>
      <c r="N120" s="229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315</v>
      </c>
      <c r="AU120" s="18" t="s">
        <v>80</v>
      </c>
    </row>
    <row r="121" s="13" customFormat="1">
      <c r="A121" s="13"/>
      <c r="B121" s="230"/>
      <c r="C121" s="231"/>
      <c r="D121" s="232" t="s">
        <v>202</v>
      </c>
      <c r="E121" s="233" t="s">
        <v>19</v>
      </c>
      <c r="F121" s="234" t="s">
        <v>223</v>
      </c>
      <c r="G121" s="231"/>
      <c r="H121" s="235">
        <v>6</v>
      </c>
      <c r="I121" s="236"/>
      <c r="J121" s="231"/>
      <c r="K121" s="231"/>
      <c r="L121" s="237"/>
      <c r="M121" s="238"/>
      <c r="N121" s="239"/>
      <c r="O121" s="239"/>
      <c r="P121" s="239"/>
      <c r="Q121" s="239"/>
      <c r="R121" s="239"/>
      <c r="S121" s="239"/>
      <c r="T121" s="24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1" t="s">
        <v>202</v>
      </c>
      <c r="AU121" s="241" t="s">
        <v>80</v>
      </c>
      <c r="AV121" s="13" t="s">
        <v>80</v>
      </c>
      <c r="AW121" s="13" t="s">
        <v>32</v>
      </c>
      <c r="AX121" s="13" t="s">
        <v>71</v>
      </c>
      <c r="AY121" s="241" t="s">
        <v>187</v>
      </c>
    </row>
    <row r="122" s="14" customFormat="1">
      <c r="A122" s="14"/>
      <c r="B122" s="242"/>
      <c r="C122" s="243"/>
      <c r="D122" s="232" t="s">
        <v>202</v>
      </c>
      <c r="E122" s="244" t="s">
        <v>19</v>
      </c>
      <c r="F122" s="245" t="s">
        <v>634</v>
      </c>
      <c r="G122" s="243"/>
      <c r="H122" s="246">
        <v>6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202</v>
      </c>
      <c r="AU122" s="252" t="s">
        <v>80</v>
      </c>
      <c r="AV122" s="14" t="s">
        <v>91</v>
      </c>
      <c r="AW122" s="14" t="s">
        <v>32</v>
      </c>
      <c r="AX122" s="14" t="s">
        <v>71</v>
      </c>
      <c r="AY122" s="252" t="s">
        <v>187</v>
      </c>
    </row>
    <row r="123" s="15" customFormat="1">
      <c r="A123" s="15"/>
      <c r="B123" s="253"/>
      <c r="C123" s="254"/>
      <c r="D123" s="232" t="s">
        <v>202</v>
      </c>
      <c r="E123" s="255" t="s">
        <v>19</v>
      </c>
      <c r="F123" s="256" t="s">
        <v>205</v>
      </c>
      <c r="G123" s="254"/>
      <c r="H123" s="257">
        <v>6</v>
      </c>
      <c r="I123" s="258"/>
      <c r="J123" s="254"/>
      <c r="K123" s="254"/>
      <c r="L123" s="259"/>
      <c r="M123" s="260"/>
      <c r="N123" s="261"/>
      <c r="O123" s="261"/>
      <c r="P123" s="261"/>
      <c r="Q123" s="261"/>
      <c r="R123" s="261"/>
      <c r="S123" s="261"/>
      <c r="T123" s="262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3" t="s">
        <v>202</v>
      </c>
      <c r="AU123" s="263" t="s">
        <v>80</v>
      </c>
      <c r="AV123" s="15" t="s">
        <v>112</v>
      </c>
      <c r="AW123" s="15" t="s">
        <v>32</v>
      </c>
      <c r="AX123" s="15" t="s">
        <v>78</v>
      </c>
      <c r="AY123" s="263" t="s">
        <v>187</v>
      </c>
    </row>
    <row r="124" s="2" customFormat="1" ht="16.5" customHeight="1">
      <c r="A124" s="39"/>
      <c r="B124" s="40"/>
      <c r="C124" s="212" t="s">
        <v>229</v>
      </c>
      <c r="D124" s="212" t="s">
        <v>188</v>
      </c>
      <c r="E124" s="213" t="s">
        <v>498</v>
      </c>
      <c r="F124" s="214" t="s">
        <v>499</v>
      </c>
      <c r="G124" s="215" t="s">
        <v>191</v>
      </c>
      <c r="H124" s="216">
        <v>3.8999999999999999</v>
      </c>
      <c r="I124" s="217"/>
      <c r="J124" s="218">
        <f>ROUND(I124*H124,2)</f>
        <v>0</v>
      </c>
      <c r="K124" s="214" t="s">
        <v>19</v>
      </c>
      <c r="L124" s="45"/>
      <c r="M124" s="219" t="s">
        <v>19</v>
      </c>
      <c r="N124" s="220" t="s">
        <v>42</v>
      </c>
      <c r="O124" s="85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3" t="s">
        <v>112</v>
      </c>
      <c r="AT124" s="223" t="s">
        <v>188</v>
      </c>
      <c r="AU124" s="223" t="s">
        <v>80</v>
      </c>
      <c r="AY124" s="18" t="s">
        <v>187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8" t="s">
        <v>78</v>
      </c>
      <c r="BK124" s="224">
        <f>ROUND(I124*H124,2)</f>
        <v>0</v>
      </c>
      <c r="BL124" s="18" t="s">
        <v>112</v>
      </c>
      <c r="BM124" s="223" t="s">
        <v>635</v>
      </c>
    </row>
    <row r="125" s="13" customFormat="1">
      <c r="A125" s="13"/>
      <c r="B125" s="230"/>
      <c r="C125" s="231"/>
      <c r="D125" s="232" t="s">
        <v>202</v>
      </c>
      <c r="E125" s="233" t="s">
        <v>19</v>
      </c>
      <c r="F125" s="234" t="s">
        <v>636</v>
      </c>
      <c r="G125" s="231"/>
      <c r="H125" s="235">
        <v>3.8999999999999999</v>
      </c>
      <c r="I125" s="236"/>
      <c r="J125" s="231"/>
      <c r="K125" s="231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202</v>
      </c>
      <c r="AU125" s="241" t="s">
        <v>80</v>
      </c>
      <c r="AV125" s="13" t="s">
        <v>80</v>
      </c>
      <c r="AW125" s="13" t="s">
        <v>32</v>
      </c>
      <c r="AX125" s="13" t="s">
        <v>71</v>
      </c>
      <c r="AY125" s="241" t="s">
        <v>187</v>
      </c>
    </row>
    <row r="126" s="15" customFormat="1">
      <c r="A126" s="15"/>
      <c r="B126" s="253"/>
      <c r="C126" s="254"/>
      <c r="D126" s="232" t="s">
        <v>202</v>
      </c>
      <c r="E126" s="255" t="s">
        <v>19</v>
      </c>
      <c r="F126" s="256" t="s">
        <v>205</v>
      </c>
      <c r="G126" s="254"/>
      <c r="H126" s="257">
        <v>3.8999999999999999</v>
      </c>
      <c r="I126" s="258"/>
      <c r="J126" s="254"/>
      <c r="K126" s="254"/>
      <c r="L126" s="259"/>
      <c r="M126" s="260"/>
      <c r="N126" s="261"/>
      <c r="O126" s="261"/>
      <c r="P126" s="261"/>
      <c r="Q126" s="261"/>
      <c r="R126" s="261"/>
      <c r="S126" s="261"/>
      <c r="T126" s="262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3" t="s">
        <v>202</v>
      </c>
      <c r="AU126" s="263" t="s">
        <v>80</v>
      </c>
      <c r="AV126" s="15" t="s">
        <v>112</v>
      </c>
      <c r="AW126" s="15" t="s">
        <v>32</v>
      </c>
      <c r="AX126" s="15" t="s">
        <v>78</v>
      </c>
      <c r="AY126" s="263" t="s">
        <v>187</v>
      </c>
    </row>
    <row r="127" s="2" customFormat="1" ht="16.5" customHeight="1">
      <c r="A127" s="39"/>
      <c r="B127" s="40"/>
      <c r="C127" s="264" t="s">
        <v>234</v>
      </c>
      <c r="D127" s="264" t="s">
        <v>244</v>
      </c>
      <c r="E127" s="265" t="s">
        <v>301</v>
      </c>
      <c r="F127" s="266" t="s">
        <v>302</v>
      </c>
      <c r="G127" s="267" t="s">
        <v>303</v>
      </c>
      <c r="H127" s="268">
        <v>0.39000000000000001</v>
      </c>
      <c r="I127" s="269"/>
      <c r="J127" s="270">
        <f>ROUND(I127*H127,2)</f>
        <v>0</v>
      </c>
      <c r="K127" s="266" t="s">
        <v>19</v>
      </c>
      <c r="L127" s="271"/>
      <c r="M127" s="272" t="s">
        <v>19</v>
      </c>
      <c r="N127" s="273" t="s">
        <v>42</v>
      </c>
      <c r="O127" s="85"/>
      <c r="P127" s="221">
        <f>O127*H127</f>
        <v>0</v>
      </c>
      <c r="Q127" s="221">
        <v>0.20000000000000001</v>
      </c>
      <c r="R127" s="221">
        <f>Q127*H127</f>
        <v>0.078000000000000014</v>
      </c>
      <c r="S127" s="221">
        <v>0</v>
      </c>
      <c r="T127" s="222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3" t="s">
        <v>234</v>
      </c>
      <c r="AT127" s="223" t="s">
        <v>244</v>
      </c>
      <c r="AU127" s="223" t="s">
        <v>80</v>
      </c>
      <c r="AY127" s="18" t="s">
        <v>187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8" t="s">
        <v>78</v>
      </c>
      <c r="BK127" s="224">
        <f>ROUND(I127*H127,2)</f>
        <v>0</v>
      </c>
      <c r="BL127" s="18" t="s">
        <v>112</v>
      </c>
      <c r="BM127" s="223" t="s">
        <v>637</v>
      </c>
    </row>
    <row r="128" s="13" customFormat="1">
      <c r="A128" s="13"/>
      <c r="B128" s="230"/>
      <c r="C128" s="231"/>
      <c r="D128" s="232" t="s">
        <v>202</v>
      </c>
      <c r="E128" s="231"/>
      <c r="F128" s="234" t="s">
        <v>638</v>
      </c>
      <c r="G128" s="231"/>
      <c r="H128" s="235">
        <v>0.39000000000000001</v>
      </c>
      <c r="I128" s="236"/>
      <c r="J128" s="231"/>
      <c r="K128" s="231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202</v>
      </c>
      <c r="AU128" s="241" t="s">
        <v>80</v>
      </c>
      <c r="AV128" s="13" t="s">
        <v>80</v>
      </c>
      <c r="AW128" s="13" t="s">
        <v>4</v>
      </c>
      <c r="AX128" s="13" t="s">
        <v>78</v>
      </c>
      <c r="AY128" s="241" t="s">
        <v>187</v>
      </c>
    </row>
    <row r="129" s="2" customFormat="1" ht="16.5" customHeight="1">
      <c r="A129" s="39"/>
      <c r="B129" s="40"/>
      <c r="C129" s="212" t="s">
        <v>243</v>
      </c>
      <c r="D129" s="212" t="s">
        <v>188</v>
      </c>
      <c r="E129" s="213" t="s">
        <v>504</v>
      </c>
      <c r="F129" s="214" t="s">
        <v>505</v>
      </c>
      <c r="G129" s="215" t="s">
        <v>362</v>
      </c>
      <c r="H129" s="216">
        <v>1</v>
      </c>
      <c r="I129" s="217"/>
      <c r="J129" s="218">
        <f>ROUND(I129*H129,2)</f>
        <v>0</v>
      </c>
      <c r="K129" s="214" t="s">
        <v>19</v>
      </c>
      <c r="L129" s="45"/>
      <c r="M129" s="219" t="s">
        <v>19</v>
      </c>
      <c r="N129" s="220" t="s">
        <v>42</v>
      </c>
      <c r="O129" s="85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3" t="s">
        <v>112</v>
      </c>
      <c r="AT129" s="223" t="s">
        <v>188</v>
      </c>
      <c r="AU129" s="223" t="s">
        <v>80</v>
      </c>
      <c r="AY129" s="18" t="s">
        <v>187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8" t="s">
        <v>78</v>
      </c>
      <c r="BK129" s="224">
        <f>ROUND(I129*H129,2)</f>
        <v>0</v>
      </c>
      <c r="BL129" s="18" t="s">
        <v>112</v>
      </c>
      <c r="BM129" s="223" t="s">
        <v>639</v>
      </c>
    </row>
    <row r="130" s="2" customFormat="1">
      <c r="A130" s="39"/>
      <c r="B130" s="40"/>
      <c r="C130" s="41"/>
      <c r="D130" s="232" t="s">
        <v>315</v>
      </c>
      <c r="E130" s="41"/>
      <c r="F130" s="274" t="s">
        <v>640</v>
      </c>
      <c r="G130" s="41"/>
      <c r="H130" s="41"/>
      <c r="I130" s="227"/>
      <c r="J130" s="41"/>
      <c r="K130" s="41"/>
      <c r="L130" s="45"/>
      <c r="M130" s="277"/>
      <c r="N130" s="278"/>
      <c r="O130" s="279"/>
      <c r="P130" s="279"/>
      <c r="Q130" s="279"/>
      <c r="R130" s="279"/>
      <c r="S130" s="279"/>
      <c r="T130" s="280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315</v>
      </c>
      <c r="AU130" s="18" t="s">
        <v>80</v>
      </c>
    </row>
    <row r="131" s="2" customFormat="1" ht="6.96" customHeight="1">
      <c r="A131" s="39"/>
      <c r="B131" s="60"/>
      <c r="C131" s="61"/>
      <c r="D131" s="61"/>
      <c r="E131" s="61"/>
      <c r="F131" s="61"/>
      <c r="G131" s="61"/>
      <c r="H131" s="61"/>
      <c r="I131" s="61"/>
      <c r="J131" s="61"/>
      <c r="K131" s="61"/>
      <c r="L131" s="45"/>
      <c r="M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</sheetData>
  <sheetProtection sheet="1" autoFilter="0" formatColumns="0" formatRows="0" objects="1" scenarios="1" spinCount="100000" saltValue="WRh56TbEfcjy0y5i7nLmwmFeHU+4/nr64vh1CtBYmWwZSQwbJMNs1Fcs0Y42e9iRVewJAUHTAtxy+gVFYvPQpA==" hashValue="D21KE0QqIxAMSG/RBx4D06Bzh08dF+n61sGkfxvzahmlwleTkRI8DhZkkzce3kQITnKoqNjwzqq0zi5OD6WvWA==" algorithmName="SHA-512" password="CC35"/>
  <autoFilter ref="C92:K130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hyperlinks>
    <hyperlink ref="F97" r:id="rId1" display="https://podminky.urs.cz/item/CS_URS_2021_01/184801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80</v>
      </c>
    </row>
    <row r="4" s="1" customFormat="1" ht="24.96" customHeight="1">
      <c r="B4" s="21"/>
      <c r="D4" s="142" t="s">
        <v>159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Biocentrum BC3, BC5 a biokoridory, k. ú. Moutnice</v>
      </c>
      <c r="F7" s="144"/>
      <c r="G7" s="144"/>
      <c r="H7" s="144"/>
      <c r="L7" s="21"/>
    </row>
    <row r="8">
      <c r="B8" s="21"/>
      <c r="D8" s="144" t="s">
        <v>160</v>
      </c>
      <c r="L8" s="21"/>
    </row>
    <row r="9" s="1" customFormat="1" ht="16.5" customHeight="1">
      <c r="B9" s="21"/>
      <c r="E9" s="145" t="s">
        <v>522</v>
      </c>
      <c r="F9" s="1"/>
      <c r="G9" s="1"/>
      <c r="H9" s="1"/>
      <c r="L9" s="21"/>
    </row>
    <row r="10" s="1" customFormat="1" ht="12" customHeight="1">
      <c r="B10" s="21"/>
      <c r="D10" s="144" t="s">
        <v>162</v>
      </c>
      <c r="L10" s="21"/>
    </row>
    <row r="11" s="2" customFormat="1" ht="16.5" customHeight="1">
      <c r="A11" s="39"/>
      <c r="B11" s="45"/>
      <c r="C11" s="39"/>
      <c r="D11" s="39"/>
      <c r="E11" s="157" t="s">
        <v>523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619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641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27</v>
      </c>
      <c r="G16" s="39"/>
      <c r="H16" s="39"/>
      <c r="I16" s="144" t="s">
        <v>23</v>
      </c>
      <c r="J16" s="148" t="str">
        <f>'Rekapitulace stavby'!AN8</f>
        <v>15. 4. 2022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tr">
        <f>IF('Rekapitulace stavby'!AN10="","",'Rekapitulace stavby'!AN10)</f>
        <v/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 xml:space="preserve"> </v>
      </c>
      <c r="F19" s="39"/>
      <c r="G19" s="39"/>
      <c r="H19" s="39"/>
      <c r="I19" s="144" t="s">
        <v>28</v>
      </c>
      <c r="J19" s="134" t="str">
        <f>IF('Rekapitulace stavby'!AN11="","",'Rekapitulace stavby'!AN11)</f>
        <v/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tr">
        <f>IF('Rekapitulace stavby'!AN16="","",'Rekapitulace stavby'!AN16)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4" t="s">
        <v>28</v>
      </c>
      <c r="J25" s="134" t="str">
        <f>IF('Rekapitulace stavby'!AN17="","",'Rekapitulace stavby'!AN17)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33</v>
      </c>
      <c r="E27" s="39"/>
      <c r="F27" s="39"/>
      <c r="G27" s="39"/>
      <c r="H27" s="39"/>
      <c r="I27" s="144" t="s">
        <v>26</v>
      </c>
      <c r="J27" s="134" t="str">
        <f>IF('Rekapitulace stavby'!AN19="","",'Rekapitulace stavby'!AN19)</f>
        <v/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>VZD INVEST, s.r.o.</v>
      </c>
      <c r="F28" s="39"/>
      <c r="G28" s="39"/>
      <c r="H28" s="39"/>
      <c r="I28" s="144" t="s">
        <v>28</v>
      </c>
      <c r="J28" s="134" t="str">
        <f>IF('Rekapitulace stavby'!AN20="","",'Rekapitulace stavby'!AN20)</f>
        <v/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37</v>
      </c>
      <c r="E34" s="39"/>
      <c r="F34" s="39"/>
      <c r="G34" s="39"/>
      <c r="H34" s="39"/>
      <c r="I34" s="39"/>
      <c r="J34" s="155">
        <f>ROUND(J93,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39</v>
      </c>
      <c r="G36" s="39"/>
      <c r="H36" s="39"/>
      <c r="I36" s="156" t="s">
        <v>38</v>
      </c>
      <c r="J36" s="156" t="s">
        <v>40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41</v>
      </c>
      <c r="E37" s="144" t="s">
        <v>42</v>
      </c>
      <c r="F37" s="158">
        <f>ROUND((SUM(BE93:BE116)),  2)</f>
        <v>0</v>
      </c>
      <c r="G37" s="39"/>
      <c r="H37" s="39"/>
      <c r="I37" s="159">
        <v>0.20999999999999999</v>
      </c>
      <c r="J37" s="158">
        <f>ROUND(((SUM(BE93:BE116))*I37),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43</v>
      </c>
      <c r="F38" s="158">
        <f>ROUND((SUM(BF93:BF116)),  2)</f>
        <v>0</v>
      </c>
      <c r="G38" s="39"/>
      <c r="H38" s="39"/>
      <c r="I38" s="159">
        <v>0.14999999999999999</v>
      </c>
      <c r="J38" s="158">
        <f>ROUND(((SUM(BF93:BF116))*I38),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44</v>
      </c>
      <c r="F39" s="158">
        <f>ROUND((SUM(BG93:BG116)),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45</v>
      </c>
      <c r="F40" s="158">
        <f>ROUND((SUM(BH93:BH116)),  2)</f>
        <v>0</v>
      </c>
      <c r="G40" s="39"/>
      <c r="H40" s="39"/>
      <c r="I40" s="159">
        <v>0.14999999999999999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46</v>
      </c>
      <c r="F41" s="158">
        <f>ROUND((SUM(BI93:BI116)),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47</v>
      </c>
      <c r="E43" s="162"/>
      <c r="F43" s="162"/>
      <c r="G43" s="163" t="s">
        <v>48</v>
      </c>
      <c r="H43" s="164" t="s">
        <v>49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164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1" t="str">
        <f>E7</f>
        <v>Biocentrum BC3, BC5 a biokoridory, k. ú. Moutnice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160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522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162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81" t="s">
        <v>523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619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SO 02.3.2.2 - BC5 - Výsadba dřevin - Následná péče 2.rok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3" t="str">
        <f>IF(J16="","",J16)</f>
        <v>15. 4. 2022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 xml:space="preserve"> </v>
      </c>
      <c r="G62" s="41"/>
      <c r="H62" s="41"/>
      <c r="I62" s="33" t="s">
        <v>31</v>
      </c>
      <c r="J62" s="37" t="str">
        <f>E25</f>
        <v xml:space="preserve"> 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33</v>
      </c>
      <c r="J63" s="37" t="str">
        <f>E28</f>
        <v>VZD INVEST, s.r.o.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165</v>
      </c>
      <c r="D65" s="173"/>
      <c r="E65" s="173"/>
      <c r="F65" s="173"/>
      <c r="G65" s="173"/>
      <c r="H65" s="173"/>
      <c r="I65" s="173"/>
      <c r="J65" s="174" t="s">
        <v>166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69</v>
      </c>
      <c r="D67" s="41"/>
      <c r="E67" s="41"/>
      <c r="F67" s="41"/>
      <c r="G67" s="41"/>
      <c r="H67" s="41"/>
      <c r="I67" s="41"/>
      <c r="J67" s="103">
        <f>J93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167</v>
      </c>
    </row>
    <row r="68" s="9" customFormat="1" ht="24.96" customHeight="1">
      <c r="A68" s="9"/>
      <c r="B68" s="176"/>
      <c r="C68" s="177"/>
      <c r="D68" s="178" t="s">
        <v>170</v>
      </c>
      <c r="E68" s="179"/>
      <c r="F68" s="179"/>
      <c r="G68" s="179"/>
      <c r="H68" s="179"/>
      <c r="I68" s="179"/>
      <c r="J68" s="180">
        <f>J94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470</v>
      </c>
      <c r="E69" s="184"/>
      <c r="F69" s="184"/>
      <c r="G69" s="184"/>
      <c r="H69" s="184"/>
      <c r="I69" s="184"/>
      <c r="J69" s="185">
        <f>J95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173</v>
      </c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1" t="str">
        <f>E7</f>
        <v>Biocentrum BC3, BC5 a biokoridory, k. ú. Moutnice</v>
      </c>
      <c r="F79" s="33"/>
      <c r="G79" s="33"/>
      <c r="H79" s="33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160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1" customFormat="1" ht="16.5" customHeight="1">
      <c r="B81" s="22"/>
      <c r="C81" s="23"/>
      <c r="D81" s="23"/>
      <c r="E81" s="171" t="s">
        <v>522</v>
      </c>
      <c r="F81" s="23"/>
      <c r="G81" s="23"/>
      <c r="H81" s="23"/>
      <c r="I81" s="23"/>
      <c r="J81" s="23"/>
      <c r="K81" s="23"/>
      <c r="L81" s="21"/>
    </row>
    <row r="82" s="1" customFormat="1" ht="12" customHeight="1">
      <c r="B82" s="22"/>
      <c r="C82" s="33" t="s">
        <v>162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281" t="s">
        <v>523</v>
      </c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619</v>
      </c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E13</f>
        <v>SO 02.3.2.2 - BC5 - Výsadba dřevin - Následná péče 2.rok</v>
      </c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F16</f>
        <v xml:space="preserve"> </v>
      </c>
      <c r="G87" s="41"/>
      <c r="H87" s="41"/>
      <c r="I87" s="33" t="s">
        <v>23</v>
      </c>
      <c r="J87" s="73" t="str">
        <f>IF(J16="","",J16)</f>
        <v>15. 4. 2022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E19</f>
        <v xml:space="preserve"> </v>
      </c>
      <c r="G89" s="41"/>
      <c r="H89" s="41"/>
      <c r="I89" s="33" t="s">
        <v>31</v>
      </c>
      <c r="J89" s="37" t="str">
        <f>E25</f>
        <v xml:space="preserve"> 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29</v>
      </c>
      <c r="D90" s="41"/>
      <c r="E90" s="41"/>
      <c r="F90" s="28" t="str">
        <f>IF(E22="","",E22)</f>
        <v>Vyplň údaj</v>
      </c>
      <c r="G90" s="41"/>
      <c r="H90" s="41"/>
      <c r="I90" s="33" t="s">
        <v>33</v>
      </c>
      <c r="J90" s="37" t="str">
        <f>E28</f>
        <v>VZD INVEST, s.r.o.</v>
      </c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7"/>
      <c r="B92" s="188"/>
      <c r="C92" s="189" t="s">
        <v>174</v>
      </c>
      <c r="D92" s="190" t="s">
        <v>56</v>
      </c>
      <c r="E92" s="190" t="s">
        <v>52</v>
      </c>
      <c r="F92" s="190" t="s">
        <v>53</v>
      </c>
      <c r="G92" s="190" t="s">
        <v>175</v>
      </c>
      <c r="H92" s="190" t="s">
        <v>176</v>
      </c>
      <c r="I92" s="190" t="s">
        <v>177</v>
      </c>
      <c r="J92" s="190" t="s">
        <v>166</v>
      </c>
      <c r="K92" s="191" t="s">
        <v>178</v>
      </c>
      <c r="L92" s="192"/>
      <c r="M92" s="93" t="s">
        <v>19</v>
      </c>
      <c r="N92" s="94" t="s">
        <v>41</v>
      </c>
      <c r="O92" s="94" t="s">
        <v>179</v>
      </c>
      <c r="P92" s="94" t="s">
        <v>180</v>
      </c>
      <c r="Q92" s="94" t="s">
        <v>181</v>
      </c>
      <c r="R92" s="94" t="s">
        <v>182</v>
      </c>
      <c r="S92" s="94" t="s">
        <v>183</v>
      </c>
      <c r="T92" s="95" t="s">
        <v>184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39"/>
      <c r="B93" s="40"/>
      <c r="C93" s="100" t="s">
        <v>185</v>
      </c>
      <c r="D93" s="41"/>
      <c r="E93" s="41"/>
      <c r="F93" s="41"/>
      <c r="G93" s="41"/>
      <c r="H93" s="41"/>
      <c r="I93" s="41"/>
      <c r="J93" s="193">
        <f>BK93</f>
        <v>0</v>
      </c>
      <c r="K93" s="41"/>
      <c r="L93" s="45"/>
      <c r="M93" s="96"/>
      <c r="N93" s="194"/>
      <c r="O93" s="97"/>
      <c r="P93" s="195">
        <f>P94</f>
        <v>0</v>
      </c>
      <c r="Q93" s="97"/>
      <c r="R93" s="195">
        <f>R94</f>
        <v>0.078000000000000014</v>
      </c>
      <c r="S93" s="97"/>
      <c r="T93" s="196">
        <f>T94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70</v>
      </c>
      <c r="AU93" s="18" t="s">
        <v>167</v>
      </c>
      <c r="BK93" s="197">
        <f>BK94</f>
        <v>0</v>
      </c>
    </row>
    <row r="94" s="12" customFormat="1" ht="25.92" customHeight="1">
      <c r="A94" s="12"/>
      <c r="B94" s="198"/>
      <c r="C94" s="199"/>
      <c r="D94" s="200" t="s">
        <v>70</v>
      </c>
      <c r="E94" s="201" t="s">
        <v>383</v>
      </c>
      <c r="F94" s="201" t="s">
        <v>384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</f>
        <v>0</v>
      </c>
      <c r="Q94" s="206"/>
      <c r="R94" s="207">
        <f>R95</f>
        <v>0.078000000000000014</v>
      </c>
      <c r="S94" s="206"/>
      <c r="T94" s="208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78</v>
      </c>
      <c r="AT94" s="210" t="s">
        <v>70</v>
      </c>
      <c r="AU94" s="210" t="s">
        <v>71</v>
      </c>
      <c r="AY94" s="209" t="s">
        <v>187</v>
      </c>
      <c r="BK94" s="211">
        <f>BK95</f>
        <v>0</v>
      </c>
    </row>
    <row r="95" s="12" customFormat="1" ht="22.8" customHeight="1">
      <c r="A95" s="12"/>
      <c r="B95" s="198"/>
      <c r="C95" s="199"/>
      <c r="D95" s="200" t="s">
        <v>70</v>
      </c>
      <c r="E95" s="275" t="s">
        <v>78</v>
      </c>
      <c r="F95" s="275" t="s">
        <v>186</v>
      </c>
      <c r="G95" s="199"/>
      <c r="H95" s="199"/>
      <c r="I95" s="202"/>
      <c r="J95" s="276">
        <f>BK95</f>
        <v>0</v>
      </c>
      <c r="K95" s="199"/>
      <c r="L95" s="204"/>
      <c r="M95" s="205"/>
      <c r="N95" s="206"/>
      <c r="O95" s="206"/>
      <c r="P95" s="207">
        <f>SUM(P96:P116)</f>
        <v>0</v>
      </c>
      <c r="Q95" s="206"/>
      <c r="R95" s="207">
        <f>SUM(R96:R116)</f>
        <v>0.078000000000000014</v>
      </c>
      <c r="S95" s="206"/>
      <c r="T95" s="208">
        <f>SUM(T96:T116)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78</v>
      </c>
      <c r="AT95" s="210" t="s">
        <v>70</v>
      </c>
      <c r="AU95" s="210" t="s">
        <v>78</v>
      </c>
      <c r="AY95" s="209" t="s">
        <v>187</v>
      </c>
      <c r="BK95" s="211">
        <f>SUM(BK96:BK116)</f>
        <v>0</v>
      </c>
    </row>
    <row r="96" s="2" customFormat="1" ht="16.5" customHeight="1">
      <c r="A96" s="39"/>
      <c r="B96" s="40"/>
      <c r="C96" s="212" t="s">
        <v>78</v>
      </c>
      <c r="D96" s="212" t="s">
        <v>188</v>
      </c>
      <c r="E96" s="213" t="s">
        <v>622</v>
      </c>
      <c r="F96" s="214" t="s">
        <v>623</v>
      </c>
      <c r="G96" s="215" t="s">
        <v>330</v>
      </c>
      <c r="H96" s="216">
        <v>84</v>
      </c>
      <c r="I96" s="217"/>
      <c r="J96" s="218">
        <f>ROUND(I96*H96,2)</f>
        <v>0</v>
      </c>
      <c r="K96" s="214" t="s">
        <v>19</v>
      </c>
      <c r="L96" s="45"/>
      <c r="M96" s="219" t="s">
        <v>19</v>
      </c>
      <c r="N96" s="220" t="s">
        <v>42</v>
      </c>
      <c r="O96" s="85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3" t="s">
        <v>112</v>
      </c>
      <c r="AT96" s="223" t="s">
        <v>188</v>
      </c>
      <c r="AU96" s="223" t="s">
        <v>80</v>
      </c>
      <c r="AY96" s="18" t="s">
        <v>187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78</v>
      </c>
      <c r="BK96" s="224">
        <f>ROUND(I96*H96,2)</f>
        <v>0</v>
      </c>
      <c r="BL96" s="18" t="s">
        <v>112</v>
      </c>
      <c r="BM96" s="223" t="s">
        <v>642</v>
      </c>
    </row>
    <row r="97" s="13" customFormat="1">
      <c r="A97" s="13"/>
      <c r="B97" s="230"/>
      <c r="C97" s="231"/>
      <c r="D97" s="232" t="s">
        <v>202</v>
      </c>
      <c r="E97" s="233" t="s">
        <v>19</v>
      </c>
      <c r="F97" s="234" t="s">
        <v>554</v>
      </c>
      <c r="G97" s="231"/>
      <c r="H97" s="235">
        <v>84</v>
      </c>
      <c r="I97" s="236"/>
      <c r="J97" s="231"/>
      <c r="K97" s="231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202</v>
      </c>
      <c r="AU97" s="241" t="s">
        <v>80</v>
      </c>
      <c r="AV97" s="13" t="s">
        <v>80</v>
      </c>
      <c r="AW97" s="13" t="s">
        <v>32</v>
      </c>
      <c r="AX97" s="13" t="s">
        <v>71</v>
      </c>
      <c r="AY97" s="241" t="s">
        <v>187</v>
      </c>
    </row>
    <row r="98" s="15" customFormat="1">
      <c r="A98" s="15"/>
      <c r="B98" s="253"/>
      <c r="C98" s="254"/>
      <c r="D98" s="232" t="s">
        <v>202</v>
      </c>
      <c r="E98" s="255" t="s">
        <v>19</v>
      </c>
      <c r="F98" s="256" t="s">
        <v>205</v>
      </c>
      <c r="G98" s="254"/>
      <c r="H98" s="257">
        <v>84</v>
      </c>
      <c r="I98" s="258"/>
      <c r="J98" s="254"/>
      <c r="K98" s="254"/>
      <c r="L98" s="259"/>
      <c r="M98" s="260"/>
      <c r="N98" s="261"/>
      <c r="O98" s="261"/>
      <c r="P98" s="261"/>
      <c r="Q98" s="261"/>
      <c r="R98" s="261"/>
      <c r="S98" s="261"/>
      <c r="T98" s="262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63" t="s">
        <v>202</v>
      </c>
      <c r="AU98" s="263" t="s">
        <v>80</v>
      </c>
      <c r="AV98" s="15" t="s">
        <v>112</v>
      </c>
      <c r="AW98" s="15" t="s">
        <v>32</v>
      </c>
      <c r="AX98" s="15" t="s">
        <v>78</v>
      </c>
      <c r="AY98" s="263" t="s">
        <v>187</v>
      </c>
    </row>
    <row r="99" s="2" customFormat="1" ht="16.5" customHeight="1">
      <c r="A99" s="39"/>
      <c r="B99" s="40"/>
      <c r="C99" s="212" t="s">
        <v>80</v>
      </c>
      <c r="D99" s="212" t="s">
        <v>188</v>
      </c>
      <c r="E99" s="213" t="s">
        <v>477</v>
      </c>
      <c r="F99" s="214" t="s">
        <v>478</v>
      </c>
      <c r="G99" s="215" t="s">
        <v>303</v>
      </c>
      <c r="H99" s="216">
        <v>7.5599999999999996</v>
      </c>
      <c r="I99" s="217"/>
      <c r="J99" s="218">
        <f>ROUND(I99*H99,2)</f>
        <v>0</v>
      </c>
      <c r="K99" s="214" t="s">
        <v>19</v>
      </c>
      <c r="L99" s="45"/>
      <c r="M99" s="219" t="s">
        <v>19</v>
      </c>
      <c r="N99" s="220" t="s">
        <v>42</v>
      </c>
      <c r="O99" s="85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3" t="s">
        <v>112</v>
      </c>
      <c r="AT99" s="223" t="s">
        <v>188</v>
      </c>
      <c r="AU99" s="223" t="s">
        <v>80</v>
      </c>
      <c r="AY99" s="18" t="s">
        <v>187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8" t="s">
        <v>78</v>
      </c>
      <c r="BK99" s="224">
        <f>ROUND(I99*H99,2)</f>
        <v>0</v>
      </c>
      <c r="BL99" s="18" t="s">
        <v>112</v>
      </c>
      <c r="BM99" s="223" t="s">
        <v>643</v>
      </c>
    </row>
    <row r="100" s="2" customFormat="1">
      <c r="A100" s="39"/>
      <c r="B100" s="40"/>
      <c r="C100" s="41"/>
      <c r="D100" s="232" t="s">
        <v>315</v>
      </c>
      <c r="E100" s="41"/>
      <c r="F100" s="274" t="s">
        <v>480</v>
      </c>
      <c r="G100" s="41"/>
      <c r="H100" s="41"/>
      <c r="I100" s="227"/>
      <c r="J100" s="41"/>
      <c r="K100" s="41"/>
      <c r="L100" s="45"/>
      <c r="M100" s="228"/>
      <c r="N100" s="229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315</v>
      </c>
      <c r="AU100" s="18" t="s">
        <v>80</v>
      </c>
    </row>
    <row r="101" s="13" customFormat="1">
      <c r="A101" s="13"/>
      <c r="B101" s="230"/>
      <c r="C101" s="231"/>
      <c r="D101" s="232" t="s">
        <v>202</v>
      </c>
      <c r="E101" s="233" t="s">
        <v>19</v>
      </c>
      <c r="F101" s="234" t="s">
        <v>626</v>
      </c>
      <c r="G101" s="231"/>
      <c r="H101" s="235">
        <v>5.7599999999999998</v>
      </c>
      <c r="I101" s="236"/>
      <c r="J101" s="231"/>
      <c r="K101" s="231"/>
      <c r="L101" s="237"/>
      <c r="M101" s="238"/>
      <c r="N101" s="239"/>
      <c r="O101" s="239"/>
      <c r="P101" s="239"/>
      <c r="Q101" s="239"/>
      <c r="R101" s="239"/>
      <c r="S101" s="239"/>
      <c r="T101" s="24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202</v>
      </c>
      <c r="AU101" s="241" t="s">
        <v>80</v>
      </c>
      <c r="AV101" s="13" t="s">
        <v>80</v>
      </c>
      <c r="AW101" s="13" t="s">
        <v>32</v>
      </c>
      <c r="AX101" s="13" t="s">
        <v>71</v>
      </c>
      <c r="AY101" s="241" t="s">
        <v>187</v>
      </c>
    </row>
    <row r="102" s="14" customFormat="1">
      <c r="A102" s="14"/>
      <c r="B102" s="242"/>
      <c r="C102" s="243"/>
      <c r="D102" s="232" t="s">
        <v>202</v>
      </c>
      <c r="E102" s="244" t="s">
        <v>19</v>
      </c>
      <c r="F102" s="245" t="s">
        <v>482</v>
      </c>
      <c r="G102" s="243"/>
      <c r="H102" s="246">
        <v>5.7599999999999998</v>
      </c>
      <c r="I102" s="247"/>
      <c r="J102" s="243"/>
      <c r="K102" s="243"/>
      <c r="L102" s="248"/>
      <c r="M102" s="249"/>
      <c r="N102" s="250"/>
      <c r="O102" s="250"/>
      <c r="P102" s="250"/>
      <c r="Q102" s="250"/>
      <c r="R102" s="250"/>
      <c r="S102" s="250"/>
      <c r="T102" s="25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202</v>
      </c>
      <c r="AU102" s="252" t="s">
        <v>80</v>
      </c>
      <c r="AV102" s="14" t="s">
        <v>91</v>
      </c>
      <c r="AW102" s="14" t="s">
        <v>32</v>
      </c>
      <c r="AX102" s="14" t="s">
        <v>71</v>
      </c>
      <c r="AY102" s="252" t="s">
        <v>187</v>
      </c>
    </row>
    <row r="103" s="13" customFormat="1">
      <c r="A103" s="13"/>
      <c r="B103" s="230"/>
      <c r="C103" s="231"/>
      <c r="D103" s="232" t="s">
        <v>202</v>
      </c>
      <c r="E103" s="233" t="s">
        <v>19</v>
      </c>
      <c r="F103" s="234" t="s">
        <v>627</v>
      </c>
      <c r="G103" s="231"/>
      <c r="H103" s="235">
        <v>1.8</v>
      </c>
      <c r="I103" s="236"/>
      <c r="J103" s="231"/>
      <c r="K103" s="231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202</v>
      </c>
      <c r="AU103" s="241" t="s">
        <v>80</v>
      </c>
      <c r="AV103" s="13" t="s">
        <v>80</v>
      </c>
      <c r="AW103" s="13" t="s">
        <v>32</v>
      </c>
      <c r="AX103" s="13" t="s">
        <v>71</v>
      </c>
      <c r="AY103" s="241" t="s">
        <v>187</v>
      </c>
    </row>
    <row r="104" s="14" customFormat="1">
      <c r="A104" s="14"/>
      <c r="B104" s="242"/>
      <c r="C104" s="243"/>
      <c r="D104" s="232" t="s">
        <v>202</v>
      </c>
      <c r="E104" s="244" t="s">
        <v>19</v>
      </c>
      <c r="F104" s="245" t="s">
        <v>484</v>
      </c>
      <c r="G104" s="243"/>
      <c r="H104" s="246">
        <v>1.8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202</v>
      </c>
      <c r="AU104" s="252" t="s">
        <v>80</v>
      </c>
      <c r="AV104" s="14" t="s">
        <v>91</v>
      </c>
      <c r="AW104" s="14" t="s">
        <v>32</v>
      </c>
      <c r="AX104" s="14" t="s">
        <v>71</v>
      </c>
      <c r="AY104" s="252" t="s">
        <v>187</v>
      </c>
    </row>
    <row r="105" s="15" customFormat="1">
      <c r="A105" s="15"/>
      <c r="B105" s="253"/>
      <c r="C105" s="254"/>
      <c r="D105" s="232" t="s">
        <v>202</v>
      </c>
      <c r="E105" s="255" t="s">
        <v>19</v>
      </c>
      <c r="F105" s="256" t="s">
        <v>205</v>
      </c>
      <c r="G105" s="254"/>
      <c r="H105" s="257">
        <v>7.5599999999999996</v>
      </c>
      <c r="I105" s="258"/>
      <c r="J105" s="254"/>
      <c r="K105" s="254"/>
      <c r="L105" s="259"/>
      <c r="M105" s="260"/>
      <c r="N105" s="261"/>
      <c r="O105" s="261"/>
      <c r="P105" s="261"/>
      <c r="Q105" s="261"/>
      <c r="R105" s="261"/>
      <c r="S105" s="261"/>
      <c r="T105" s="262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3" t="s">
        <v>202</v>
      </c>
      <c r="AU105" s="263" t="s">
        <v>80</v>
      </c>
      <c r="AV105" s="15" t="s">
        <v>112</v>
      </c>
      <c r="AW105" s="15" t="s">
        <v>32</v>
      </c>
      <c r="AX105" s="15" t="s">
        <v>78</v>
      </c>
      <c r="AY105" s="263" t="s">
        <v>187</v>
      </c>
    </row>
    <row r="106" s="2" customFormat="1" ht="16.5" customHeight="1">
      <c r="A106" s="39"/>
      <c r="B106" s="40"/>
      <c r="C106" s="212" t="s">
        <v>91</v>
      </c>
      <c r="D106" s="212" t="s">
        <v>188</v>
      </c>
      <c r="E106" s="213" t="s">
        <v>494</v>
      </c>
      <c r="F106" s="214" t="s">
        <v>491</v>
      </c>
      <c r="G106" s="215" t="s">
        <v>492</v>
      </c>
      <c r="H106" s="216">
        <v>12.5</v>
      </c>
      <c r="I106" s="217"/>
      <c r="J106" s="218">
        <f>ROUND(I106*H106,2)</f>
        <v>0</v>
      </c>
      <c r="K106" s="214" t="s">
        <v>19</v>
      </c>
      <c r="L106" s="45"/>
      <c r="M106" s="219" t="s">
        <v>19</v>
      </c>
      <c r="N106" s="220" t="s">
        <v>42</v>
      </c>
      <c r="O106" s="85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3" t="s">
        <v>112</v>
      </c>
      <c r="AT106" s="223" t="s">
        <v>188</v>
      </c>
      <c r="AU106" s="223" t="s">
        <v>80</v>
      </c>
      <c r="AY106" s="18" t="s">
        <v>187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8" t="s">
        <v>78</v>
      </c>
      <c r="BK106" s="224">
        <f>ROUND(I106*H106,2)</f>
        <v>0</v>
      </c>
      <c r="BL106" s="18" t="s">
        <v>112</v>
      </c>
      <c r="BM106" s="223" t="s">
        <v>644</v>
      </c>
    </row>
    <row r="107" s="13" customFormat="1">
      <c r="A107" s="13"/>
      <c r="B107" s="230"/>
      <c r="C107" s="231"/>
      <c r="D107" s="232" t="s">
        <v>202</v>
      </c>
      <c r="E107" s="233" t="s">
        <v>19</v>
      </c>
      <c r="F107" s="234" t="s">
        <v>631</v>
      </c>
      <c r="G107" s="231"/>
      <c r="H107" s="235">
        <v>12.5</v>
      </c>
      <c r="I107" s="236"/>
      <c r="J107" s="231"/>
      <c r="K107" s="231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202</v>
      </c>
      <c r="AU107" s="241" t="s">
        <v>80</v>
      </c>
      <c r="AV107" s="13" t="s">
        <v>80</v>
      </c>
      <c r="AW107" s="13" t="s">
        <v>32</v>
      </c>
      <c r="AX107" s="13" t="s">
        <v>71</v>
      </c>
      <c r="AY107" s="241" t="s">
        <v>187</v>
      </c>
    </row>
    <row r="108" s="14" customFormat="1">
      <c r="A108" s="14"/>
      <c r="B108" s="242"/>
      <c r="C108" s="243"/>
      <c r="D108" s="232" t="s">
        <v>202</v>
      </c>
      <c r="E108" s="244" t="s">
        <v>19</v>
      </c>
      <c r="F108" s="245" t="s">
        <v>632</v>
      </c>
      <c r="G108" s="243"/>
      <c r="H108" s="246">
        <v>12.5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202</v>
      </c>
      <c r="AU108" s="252" t="s">
        <v>80</v>
      </c>
      <c r="AV108" s="14" t="s">
        <v>91</v>
      </c>
      <c r="AW108" s="14" t="s">
        <v>32</v>
      </c>
      <c r="AX108" s="14" t="s">
        <v>71</v>
      </c>
      <c r="AY108" s="252" t="s">
        <v>187</v>
      </c>
    </row>
    <row r="109" s="15" customFormat="1">
      <c r="A109" s="15"/>
      <c r="B109" s="253"/>
      <c r="C109" s="254"/>
      <c r="D109" s="232" t="s">
        <v>202</v>
      </c>
      <c r="E109" s="255" t="s">
        <v>19</v>
      </c>
      <c r="F109" s="256" t="s">
        <v>205</v>
      </c>
      <c r="G109" s="254"/>
      <c r="H109" s="257">
        <v>12.5</v>
      </c>
      <c r="I109" s="258"/>
      <c r="J109" s="254"/>
      <c r="K109" s="254"/>
      <c r="L109" s="259"/>
      <c r="M109" s="260"/>
      <c r="N109" s="261"/>
      <c r="O109" s="261"/>
      <c r="P109" s="261"/>
      <c r="Q109" s="261"/>
      <c r="R109" s="261"/>
      <c r="S109" s="261"/>
      <c r="T109" s="262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3" t="s">
        <v>202</v>
      </c>
      <c r="AU109" s="263" t="s">
        <v>80</v>
      </c>
      <c r="AV109" s="15" t="s">
        <v>112</v>
      </c>
      <c r="AW109" s="15" t="s">
        <v>32</v>
      </c>
      <c r="AX109" s="15" t="s">
        <v>78</v>
      </c>
      <c r="AY109" s="263" t="s">
        <v>187</v>
      </c>
    </row>
    <row r="110" s="2" customFormat="1" ht="16.5" customHeight="1">
      <c r="A110" s="39"/>
      <c r="B110" s="40"/>
      <c r="C110" s="212" t="s">
        <v>112</v>
      </c>
      <c r="D110" s="212" t="s">
        <v>188</v>
      </c>
      <c r="E110" s="213" t="s">
        <v>498</v>
      </c>
      <c r="F110" s="214" t="s">
        <v>499</v>
      </c>
      <c r="G110" s="215" t="s">
        <v>191</v>
      </c>
      <c r="H110" s="216">
        <v>3.8999999999999999</v>
      </c>
      <c r="I110" s="217"/>
      <c r="J110" s="218">
        <f>ROUND(I110*H110,2)</f>
        <v>0</v>
      </c>
      <c r="K110" s="214" t="s">
        <v>19</v>
      </c>
      <c r="L110" s="45"/>
      <c r="M110" s="219" t="s">
        <v>19</v>
      </c>
      <c r="N110" s="220" t="s">
        <v>42</v>
      </c>
      <c r="O110" s="85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3" t="s">
        <v>112</v>
      </c>
      <c r="AT110" s="223" t="s">
        <v>188</v>
      </c>
      <c r="AU110" s="223" t="s">
        <v>80</v>
      </c>
      <c r="AY110" s="18" t="s">
        <v>187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8" t="s">
        <v>78</v>
      </c>
      <c r="BK110" s="224">
        <f>ROUND(I110*H110,2)</f>
        <v>0</v>
      </c>
      <c r="BL110" s="18" t="s">
        <v>112</v>
      </c>
      <c r="BM110" s="223" t="s">
        <v>645</v>
      </c>
    </row>
    <row r="111" s="13" customFormat="1">
      <c r="A111" s="13"/>
      <c r="B111" s="230"/>
      <c r="C111" s="231"/>
      <c r="D111" s="232" t="s">
        <v>202</v>
      </c>
      <c r="E111" s="233" t="s">
        <v>19</v>
      </c>
      <c r="F111" s="234" t="s">
        <v>636</v>
      </c>
      <c r="G111" s="231"/>
      <c r="H111" s="235">
        <v>3.8999999999999999</v>
      </c>
      <c r="I111" s="236"/>
      <c r="J111" s="231"/>
      <c r="K111" s="231"/>
      <c r="L111" s="237"/>
      <c r="M111" s="238"/>
      <c r="N111" s="239"/>
      <c r="O111" s="239"/>
      <c r="P111" s="239"/>
      <c r="Q111" s="239"/>
      <c r="R111" s="239"/>
      <c r="S111" s="239"/>
      <c r="T111" s="24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1" t="s">
        <v>202</v>
      </c>
      <c r="AU111" s="241" t="s">
        <v>80</v>
      </c>
      <c r="AV111" s="13" t="s">
        <v>80</v>
      </c>
      <c r="AW111" s="13" t="s">
        <v>32</v>
      </c>
      <c r="AX111" s="13" t="s">
        <v>71</v>
      </c>
      <c r="AY111" s="241" t="s">
        <v>187</v>
      </c>
    </row>
    <row r="112" s="15" customFormat="1">
      <c r="A112" s="15"/>
      <c r="B112" s="253"/>
      <c r="C112" s="254"/>
      <c r="D112" s="232" t="s">
        <v>202</v>
      </c>
      <c r="E112" s="255" t="s">
        <v>19</v>
      </c>
      <c r="F112" s="256" t="s">
        <v>205</v>
      </c>
      <c r="G112" s="254"/>
      <c r="H112" s="257">
        <v>3.8999999999999999</v>
      </c>
      <c r="I112" s="258"/>
      <c r="J112" s="254"/>
      <c r="K112" s="254"/>
      <c r="L112" s="259"/>
      <c r="M112" s="260"/>
      <c r="N112" s="261"/>
      <c r="O112" s="261"/>
      <c r="P112" s="261"/>
      <c r="Q112" s="261"/>
      <c r="R112" s="261"/>
      <c r="S112" s="261"/>
      <c r="T112" s="262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3" t="s">
        <v>202</v>
      </c>
      <c r="AU112" s="263" t="s">
        <v>80</v>
      </c>
      <c r="AV112" s="15" t="s">
        <v>112</v>
      </c>
      <c r="AW112" s="15" t="s">
        <v>32</v>
      </c>
      <c r="AX112" s="15" t="s">
        <v>78</v>
      </c>
      <c r="AY112" s="263" t="s">
        <v>187</v>
      </c>
    </row>
    <row r="113" s="2" customFormat="1" ht="16.5" customHeight="1">
      <c r="A113" s="39"/>
      <c r="B113" s="40"/>
      <c r="C113" s="264" t="s">
        <v>216</v>
      </c>
      <c r="D113" s="264" t="s">
        <v>244</v>
      </c>
      <c r="E113" s="265" t="s">
        <v>301</v>
      </c>
      <c r="F113" s="266" t="s">
        <v>302</v>
      </c>
      <c r="G113" s="267" t="s">
        <v>303</v>
      </c>
      <c r="H113" s="268">
        <v>0.39000000000000001</v>
      </c>
      <c r="I113" s="269"/>
      <c r="J113" s="270">
        <f>ROUND(I113*H113,2)</f>
        <v>0</v>
      </c>
      <c r="K113" s="266" t="s">
        <v>19</v>
      </c>
      <c r="L113" s="271"/>
      <c r="M113" s="272" t="s">
        <v>19</v>
      </c>
      <c r="N113" s="273" t="s">
        <v>42</v>
      </c>
      <c r="O113" s="85"/>
      <c r="P113" s="221">
        <f>O113*H113</f>
        <v>0</v>
      </c>
      <c r="Q113" s="221">
        <v>0.20000000000000001</v>
      </c>
      <c r="R113" s="221">
        <f>Q113*H113</f>
        <v>0.078000000000000014</v>
      </c>
      <c r="S113" s="221">
        <v>0</v>
      </c>
      <c r="T113" s="222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3" t="s">
        <v>234</v>
      </c>
      <c r="AT113" s="223" t="s">
        <v>244</v>
      </c>
      <c r="AU113" s="223" t="s">
        <v>80</v>
      </c>
      <c r="AY113" s="18" t="s">
        <v>187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8" t="s">
        <v>78</v>
      </c>
      <c r="BK113" s="224">
        <f>ROUND(I113*H113,2)</f>
        <v>0</v>
      </c>
      <c r="BL113" s="18" t="s">
        <v>112</v>
      </c>
      <c r="BM113" s="223" t="s">
        <v>646</v>
      </c>
    </row>
    <row r="114" s="13" customFormat="1">
      <c r="A114" s="13"/>
      <c r="B114" s="230"/>
      <c r="C114" s="231"/>
      <c r="D114" s="232" t="s">
        <v>202</v>
      </c>
      <c r="E114" s="231"/>
      <c r="F114" s="234" t="s">
        <v>638</v>
      </c>
      <c r="G114" s="231"/>
      <c r="H114" s="235">
        <v>0.39000000000000001</v>
      </c>
      <c r="I114" s="236"/>
      <c r="J114" s="231"/>
      <c r="K114" s="231"/>
      <c r="L114" s="237"/>
      <c r="M114" s="238"/>
      <c r="N114" s="239"/>
      <c r="O114" s="239"/>
      <c r="P114" s="239"/>
      <c r="Q114" s="239"/>
      <c r="R114" s="239"/>
      <c r="S114" s="239"/>
      <c r="T114" s="24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202</v>
      </c>
      <c r="AU114" s="241" t="s">
        <v>80</v>
      </c>
      <c r="AV114" s="13" t="s">
        <v>80</v>
      </c>
      <c r="AW114" s="13" t="s">
        <v>4</v>
      </c>
      <c r="AX114" s="13" t="s">
        <v>78</v>
      </c>
      <c r="AY114" s="241" t="s">
        <v>187</v>
      </c>
    </row>
    <row r="115" s="2" customFormat="1" ht="16.5" customHeight="1">
      <c r="A115" s="39"/>
      <c r="B115" s="40"/>
      <c r="C115" s="212" t="s">
        <v>223</v>
      </c>
      <c r="D115" s="212" t="s">
        <v>188</v>
      </c>
      <c r="E115" s="213" t="s">
        <v>504</v>
      </c>
      <c r="F115" s="214" t="s">
        <v>505</v>
      </c>
      <c r="G115" s="215" t="s">
        <v>362</v>
      </c>
      <c r="H115" s="216">
        <v>1</v>
      </c>
      <c r="I115" s="217"/>
      <c r="J115" s="218">
        <f>ROUND(I115*H115,2)</f>
        <v>0</v>
      </c>
      <c r="K115" s="214" t="s">
        <v>19</v>
      </c>
      <c r="L115" s="45"/>
      <c r="M115" s="219" t="s">
        <v>19</v>
      </c>
      <c r="N115" s="220" t="s">
        <v>42</v>
      </c>
      <c r="O115" s="85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3" t="s">
        <v>112</v>
      </c>
      <c r="AT115" s="223" t="s">
        <v>188</v>
      </c>
      <c r="AU115" s="223" t="s">
        <v>80</v>
      </c>
      <c r="AY115" s="18" t="s">
        <v>187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8" t="s">
        <v>78</v>
      </c>
      <c r="BK115" s="224">
        <f>ROUND(I115*H115,2)</f>
        <v>0</v>
      </c>
      <c r="BL115" s="18" t="s">
        <v>112</v>
      </c>
      <c r="BM115" s="223" t="s">
        <v>647</v>
      </c>
    </row>
    <row r="116" s="2" customFormat="1">
      <c r="A116" s="39"/>
      <c r="B116" s="40"/>
      <c r="C116" s="41"/>
      <c r="D116" s="232" t="s">
        <v>315</v>
      </c>
      <c r="E116" s="41"/>
      <c r="F116" s="274" t="s">
        <v>640</v>
      </c>
      <c r="G116" s="41"/>
      <c r="H116" s="41"/>
      <c r="I116" s="227"/>
      <c r="J116" s="41"/>
      <c r="K116" s="41"/>
      <c r="L116" s="45"/>
      <c r="M116" s="277"/>
      <c r="N116" s="278"/>
      <c r="O116" s="279"/>
      <c r="P116" s="279"/>
      <c r="Q116" s="279"/>
      <c r="R116" s="279"/>
      <c r="S116" s="279"/>
      <c r="T116" s="280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315</v>
      </c>
      <c r="AU116" s="18" t="s">
        <v>80</v>
      </c>
    </row>
    <row r="117" s="2" customFormat="1" ht="6.96" customHeight="1">
      <c r="A117" s="39"/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45"/>
      <c r="M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</sheetData>
  <sheetProtection sheet="1" autoFilter="0" formatColumns="0" formatRows="0" objects="1" scenarios="1" spinCount="100000" saltValue="4OpGaGE5ayqbTyK1d9gCaHgPZ/HOxKRnExtEx5d8eyLcLwygduVwoBZiaC3j0EcpyJtf9J+mDYp5Oy2KS5kG1Q==" hashValue="by6/Ja4eEneRsO9KCA3JEriQ+gzrhlUsN98LiyDW1I59W8R0AGfWqBw64ixAoYxyUc5S879WCgSe3yMAgw6lnw==" algorithmName="SHA-512" password="CC35"/>
  <autoFilter ref="C92:K116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80</v>
      </c>
    </row>
    <row r="4" s="1" customFormat="1" ht="24.96" customHeight="1">
      <c r="B4" s="21"/>
      <c r="D4" s="142" t="s">
        <v>159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Biocentrum BC3, BC5 a biokoridory, k. ú. Moutnice</v>
      </c>
      <c r="F7" s="144"/>
      <c r="G7" s="144"/>
      <c r="H7" s="144"/>
      <c r="L7" s="21"/>
    </row>
    <row r="8">
      <c r="B8" s="21"/>
      <c r="D8" s="144" t="s">
        <v>160</v>
      </c>
      <c r="L8" s="21"/>
    </row>
    <row r="9" s="1" customFormat="1" ht="16.5" customHeight="1">
      <c r="B9" s="21"/>
      <c r="E9" s="145" t="s">
        <v>522</v>
      </c>
      <c r="F9" s="1"/>
      <c r="G9" s="1"/>
      <c r="H9" s="1"/>
      <c r="L9" s="21"/>
    </row>
    <row r="10" s="1" customFormat="1" ht="12" customHeight="1">
      <c r="B10" s="21"/>
      <c r="D10" s="144" t="s">
        <v>162</v>
      </c>
      <c r="L10" s="21"/>
    </row>
    <row r="11" s="2" customFormat="1" ht="16.5" customHeight="1">
      <c r="A11" s="39"/>
      <c r="B11" s="45"/>
      <c r="C11" s="39"/>
      <c r="D11" s="39"/>
      <c r="E11" s="157" t="s">
        <v>523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619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648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27</v>
      </c>
      <c r="G16" s="39"/>
      <c r="H16" s="39"/>
      <c r="I16" s="144" t="s">
        <v>23</v>
      </c>
      <c r="J16" s="148" t="str">
        <f>'Rekapitulace stavby'!AN8</f>
        <v>15. 4. 2022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tr">
        <f>IF('Rekapitulace stavby'!AN10="","",'Rekapitulace stavby'!AN10)</f>
        <v/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 xml:space="preserve"> </v>
      </c>
      <c r="F19" s="39"/>
      <c r="G19" s="39"/>
      <c r="H19" s="39"/>
      <c r="I19" s="144" t="s">
        <v>28</v>
      </c>
      <c r="J19" s="134" t="str">
        <f>IF('Rekapitulace stavby'!AN11="","",'Rekapitulace stavby'!AN11)</f>
        <v/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tr">
        <f>IF('Rekapitulace stavby'!AN16="","",'Rekapitulace stavby'!AN16)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4" t="s">
        <v>28</v>
      </c>
      <c r="J25" s="134" t="str">
        <f>IF('Rekapitulace stavby'!AN17="","",'Rekapitulace stavby'!AN17)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33</v>
      </c>
      <c r="E27" s="39"/>
      <c r="F27" s="39"/>
      <c r="G27" s="39"/>
      <c r="H27" s="39"/>
      <c r="I27" s="144" t="s">
        <v>26</v>
      </c>
      <c r="J27" s="134" t="str">
        <f>IF('Rekapitulace stavby'!AN19="","",'Rekapitulace stavby'!AN19)</f>
        <v/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>VZD INVEST, s.r.o.</v>
      </c>
      <c r="F28" s="39"/>
      <c r="G28" s="39"/>
      <c r="H28" s="39"/>
      <c r="I28" s="144" t="s">
        <v>28</v>
      </c>
      <c r="J28" s="134" t="str">
        <f>IF('Rekapitulace stavby'!AN20="","",'Rekapitulace stavby'!AN20)</f>
        <v/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37</v>
      </c>
      <c r="E34" s="39"/>
      <c r="F34" s="39"/>
      <c r="G34" s="39"/>
      <c r="H34" s="39"/>
      <c r="I34" s="39"/>
      <c r="J34" s="155">
        <f>ROUND(J93,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39</v>
      </c>
      <c r="G36" s="39"/>
      <c r="H36" s="39"/>
      <c r="I36" s="156" t="s">
        <v>38</v>
      </c>
      <c r="J36" s="156" t="s">
        <v>40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41</v>
      </c>
      <c r="E37" s="144" t="s">
        <v>42</v>
      </c>
      <c r="F37" s="158">
        <f>ROUND((SUM(BE93:BE116)),  2)</f>
        <v>0</v>
      </c>
      <c r="G37" s="39"/>
      <c r="H37" s="39"/>
      <c r="I37" s="159">
        <v>0.20999999999999999</v>
      </c>
      <c r="J37" s="158">
        <f>ROUND(((SUM(BE93:BE116))*I37),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43</v>
      </c>
      <c r="F38" s="158">
        <f>ROUND((SUM(BF93:BF116)),  2)</f>
        <v>0</v>
      </c>
      <c r="G38" s="39"/>
      <c r="H38" s="39"/>
      <c r="I38" s="159">
        <v>0.14999999999999999</v>
      </c>
      <c r="J38" s="158">
        <f>ROUND(((SUM(BF93:BF116))*I38),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44</v>
      </c>
      <c r="F39" s="158">
        <f>ROUND((SUM(BG93:BG116)),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45</v>
      </c>
      <c r="F40" s="158">
        <f>ROUND((SUM(BH93:BH116)),  2)</f>
        <v>0</v>
      </c>
      <c r="G40" s="39"/>
      <c r="H40" s="39"/>
      <c r="I40" s="159">
        <v>0.14999999999999999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46</v>
      </c>
      <c r="F41" s="158">
        <f>ROUND((SUM(BI93:BI116)),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47</v>
      </c>
      <c r="E43" s="162"/>
      <c r="F43" s="162"/>
      <c r="G43" s="163" t="s">
        <v>48</v>
      </c>
      <c r="H43" s="164" t="s">
        <v>49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164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1" t="str">
        <f>E7</f>
        <v>Biocentrum BC3, BC5 a biokoridory, k. ú. Moutnice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160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522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162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81" t="s">
        <v>523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619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SO 02.3.2.3 - BC5 - Výsadba dřevin - Následná péče 3. rok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3" t="str">
        <f>IF(J16="","",J16)</f>
        <v>15. 4. 2022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 xml:space="preserve"> </v>
      </c>
      <c r="G62" s="41"/>
      <c r="H62" s="41"/>
      <c r="I62" s="33" t="s">
        <v>31</v>
      </c>
      <c r="J62" s="37" t="str">
        <f>E25</f>
        <v xml:space="preserve"> 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33</v>
      </c>
      <c r="J63" s="37" t="str">
        <f>E28</f>
        <v>VZD INVEST, s.r.o.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165</v>
      </c>
      <c r="D65" s="173"/>
      <c r="E65" s="173"/>
      <c r="F65" s="173"/>
      <c r="G65" s="173"/>
      <c r="H65" s="173"/>
      <c r="I65" s="173"/>
      <c r="J65" s="174" t="s">
        <v>166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69</v>
      </c>
      <c r="D67" s="41"/>
      <c r="E67" s="41"/>
      <c r="F67" s="41"/>
      <c r="G67" s="41"/>
      <c r="H67" s="41"/>
      <c r="I67" s="41"/>
      <c r="J67" s="103">
        <f>J93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167</v>
      </c>
    </row>
    <row r="68" s="9" customFormat="1" ht="24.96" customHeight="1">
      <c r="A68" s="9"/>
      <c r="B68" s="176"/>
      <c r="C68" s="177"/>
      <c r="D68" s="178" t="s">
        <v>170</v>
      </c>
      <c r="E68" s="179"/>
      <c r="F68" s="179"/>
      <c r="G68" s="179"/>
      <c r="H68" s="179"/>
      <c r="I68" s="179"/>
      <c r="J68" s="180">
        <f>J94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470</v>
      </c>
      <c r="E69" s="184"/>
      <c r="F69" s="184"/>
      <c r="G69" s="184"/>
      <c r="H69" s="184"/>
      <c r="I69" s="184"/>
      <c r="J69" s="185">
        <f>J95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173</v>
      </c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1" t="str">
        <f>E7</f>
        <v>Biocentrum BC3, BC5 a biokoridory, k. ú. Moutnice</v>
      </c>
      <c r="F79" s="33"/>
      <c r="G79" s="33"/>
      <c r="H79" s="33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160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1" customFormat="1" ht="16.5" customHeight="1">
      <c r="B81" s="22"/>
      <c r="C81" s="23"/>
      <c r="D81" s="23"/>
      <c r="E81" s="171" t="s">
        <v>522</v>
      </c>
      <c r="F81" s="23"/>
      <c r="G81" s="23"/>
      <c r="H81" s="23"/>
      <c r="I81" s="23"/>
      <c r="J81" s="23"/>
      <c r="K81" s="23"/>
      <c r="L81" s="21"/>
    </row>
    <row r="82" s="1" customFormat="1" ht="12" customHeight="1">
      <c r="B82" s="22"/>
      <c r="C82" s="33" t="s">
        <v>162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281" t="s">
        <v>523</v>
      </c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619</v>
      </c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E13</f>
        <v>SO 02.3.2.3 - BC5 - Výsadba dřevin - Následná péče 3. rok</v>
      </c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F16</f>
        <v xml:space="preserve"> </v>
      </c>
      <c r="G87" s="41"/>
      <c r="H87" s="41"/>
      <c r="I87" s="33" t="s">
        <v>23</v>
      </c>
      <c r="J87" s="73" t="str">
        <f>IF(J16="","",J16)</f>
        <v>15. 4. 2022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E19</f>
        <v xml:space="preserve"> </v>
      </c>
      <c r="G89" s="41"/>
      <c r="H89" s="41"/>
      <c r="I89" s="33" t="s">
        <v>31</v>
      </c>
      <c r="J89" s="37" t="str">
        <f>E25</f>
        <v xml:space="preserve"> 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29</v>
      </c>
      <c r="D90" s="41"/>
      <c r="E90" s="41"/>
      <c r="F90" s="28" t="str">
        <f>IF(E22="","",E22)</f>
        <v>Vyplň údaj</v>
      </c>
      <c r="G90" s="41"/>
      <c r="H90" s="41"/>
      <c r="I90" s="33" t="s">
        <v>33</v>
      </c>
      <c r="J90" s="37" t="str">
        <f>E28</f>
        <v>VZD INVEST, s.r.o.</v>
      </c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7"/>
      <c r="B92" s="188"/>
      <c r="C92" s="189" t="s">
        <v>174</v>
      </c>
      <c r="D92" s="190" t="s">
        <v>56</v>
      </c>
      <c r="E92" s="190" t="s">
        <v>52</v>
      </c>
      <c r="F92" s="190" t="s">
        <v>53</v>
      </c>
      <c r="G92" s="190" t="s">
        <v>175</v>
      </c>
      <c r="H92" s="190" t="s">
        <v>176</v>
      </c>
      <c r="I92" s="190" t="s">
        <v>177</v>
      </c>
      <c r="J92" s="190" t="s">
        <v>166</v>
      </c>
      <c r="K92" s="191" t="s">
        <v>178</v>
      </c>
      <c r="L92" s="192"/>
      <c r="M92" s="93" t="s">
        <v>19</v>
      </c>
      <c r="N92" s="94" t="s">
        <v>41</v>
      </c>
      <c r="O92" s="94" t="s">
        <v>179</v>
      </c>
      <c r="P92" s="94" t="s">
        <v>180</v>
      </c>
      <c r="Q92" s="94" t="s">
        <v>181</v>
      </c>
      <c r="R92" s="94" t="s">
        <v>182</v>
      </c>
      <c r="S92" s="94" t="s">
        <v>183</v>
      </c>
      <c r="T92" s="95" t="s">
        <v>184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39"/>
      <c r="B93" s="40"/>
      <c r="C93" s="100" t="s">
        <v>185</v>
      </c>
      <c r="D93" s="41"/>
      <c r="E93" s="41"/>
      <c r="F93" s="41"/>
      <c r="G93" s="41"/>
      <c r="H93" s="41"/>
      <c r="I93" s="41"/>
      <c r="J93" s="193">
        <f>BK93</f>
        <v>0</v>
      </c>
      <c r="K93" s="41"/>
      <c r="L93" s="45"/>
      <c r="M93" s="96"/>
      <c r="N93" s="194"/>
      <c r="O93" s="97"/>
      <c r="P93" s="195">
        <f>P94</f>
        <v>0</v>
      </c>
      <c r="Q93" s="97"/>
      <c r="R93" s="195">
        <f>R94</f>
        <v>0.078000000000000014</v>
      </c>
      <c r="S93" s="97"/>
      <c r="T93" s="196">
        <f>T94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70</v>
      </c>
      <c r="AU93" s="18" t="s">
        <v>167</v>
      </c>
      <c r="BK93" s="197">
        <f>BK94</f>
        <v>0</v>
      </c>
    </row>
    <row r="94" s="12" customFormat="1" ht="25.92" customHeight="1">
      <c r="A94" s="12"/>
      <c r="B94" s="198"/>
      <c r="C94" s="199"/>
      <c r="D94" s="200" t="s">
        <v>70</v>
      </c>
      <c r="E94" s="201" t="s">
        <v>383</v>
      </c>
      <c r="F94" s="201" t="s">
        <v>384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</f>
        <v>0</v>
      </c>
      <c r="Q94" s="206"/>
      <c r="R94" s="207">
        <f>R95</f>
        <v>0.078000000000000014</v>
      </c>
      <c r="S94" s="206"/>
      <c r="T94" s="208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78</v>
      </c>
      <c r="AT94" s="210" t="s">
        <v>70</v>
      </c>
      <c r="AU94" s="210" t="s">
        <v>71</v>
      </c>
      <c r="AY94" s="209" t="s">
        <v>187</v>
      </c>
      <c r="BK94" s="211">
        <f>BK95</f>
        <v>0</v>
      </c>
    </row>
    <row r="95" s="12" customFormat="1" ht="22.8" customHeight="1">
      <c r="A95" s="12"/>
      <c r="B95" s="198"/>
      <c r="C95" s="199"/>
      <c r="D95" s="200" t="s">
        <v>70</v>
      </c>
      <c r="E95" s="275" t="s">
        <v>78</v>
      </c>
      <c r="F95" s="275" t="s">
        <v>186</v>
      </c>
      <c r="G95" s="199"/>
      <c r="H95" s="199"/>
      <c r="I95" s="202"/>
      <c r="J95" s="276">
        <f>BK95</f>
        <v>0</v>
      </c>
      <c r="K95" s="199"/>
      <c r="L95" s="204"/>
      <c r="M95" s="205"/>
      <c r="N95" s="206"/>
      <c r="O95" s="206"/>
      <c r="P95" s="207">
        <f>SUM(P96:P116)</f>
        <v>0</v>
      </c>
      <c r="Q95" s="206"/>
      <c r="R95" s="207">
        <f>SUM(R96:R116)</f>
        <v>0.078000000000000014</v>
      </c>
      <c r="S95" s="206"/>
      <c r="T95" s="208">
        <f>SUM(T96:T116)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78</v>
      </c>
      <c r="AT95" s="210" t="s">
        <v>70</v>
      </c>
      <c r="AU95" s="210" t="s">
        <v>78</v>
      </c>
      <c r="AY95" s="209" t="s">
        <v>187</v>
      </c>
      <c r="BK95" s="211">
        <f>SUM(BK96:BK116)</f>
        <v>0</v>
      </c>
    </row>
    <row r="96" s="2" customFormat="1" ht="16.5" customHeight="1">
      <c r="A96" s="39"/>
      <c r="B96" s="40"/>
      <c r="C96" s="212" t="s">
        <v>78</v>
      </c>
      <c r="D96" s="212" t="s">
        <v>188</v>
      </c>
      <c r="E96" s="213" t="s">
        <v>622</v>
      </c>
      <c r="F96" s="214" t="s">
        <v>623</v>
      </c>
      <c r="G96" s="215" t="s">
        <v>330</v>
      </c>
      <c r="H96" s="216">
        <v>84</v>
      </c>
      <c r="I96" s="217"/>
      <c r="J96" s="218">
        <f>ROUND(I96*H96,2)</f>
        <v>0</v>
      </c>
      <c r="K96" s="214" t="s">
        <v>19</v>
      </c>
      <c r="L96" s="45"/>
      <c r="M96" s="219" t="s">
        <v>19</v>
      </c>
      <c r="N96" s="220" t="s">
        <v>42</v>
      </c>
      <c r="O96" s="85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3" t="s">
        <v>112</v>
      </c>
      <c r="AT96" s="223" t="s">
        <v>188</v>
      </c>
      <c r="AU96" s="223" t="s">
        <v>80</v>
      </c>
      <c r="AY96" s="18" t="s">
        <v>187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8" t="s">
        <v>78</v>
      </c>
      <c r="BK96" s="224">
        <f>ROUND(I96*H96,2)</f>
        <v>0</v>
      </c>
      <c r="BL96" s="18" t="s">
        <v>112</v>
      </c>
      <c r="BM96" s="223" t="s">
        <v>649</v>
      </c>
    </row>
    <row r="97" s="13" customFormat="1">
      <c r="A97" s="13"/>
      <c r="B97" s="230"/>
      <c r="C97" s="231"/>
      <c r="D97" s="232" t="s">
        <v>202</v>
      </c>
      <c r="E97" s="233" t="s">
        <v>19</v>
      </c>
      <c r="F97" s="234" t="s">
        <v>554</v>
      </c>
      <c r="G97" s="231"/>
      <c r="H97" s="235">
        <v>84</v>
      </c>
      <c r="I97" s="236"/>
      <c r="J97" s="231"/>
      <c r="K97" s="231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202</v>
      </c>
      <c r="AU97" s="241" t="s">
        <v>80</v>
      </c>
      <c r="AV97" s="13" t="s">
        <v>80</v>
      </c>
      <c r="AW97" s="13" t="s">
        <v>32</v>
      </c>
      <c r="AX97" s="13" t="s">
        <v>71</v>
      </c>
      <c r="AY97" s="241" t="s">
        <v>187</v>
      </c>
    </row>
    <row r="98" s="15" customFormat="1">
      <c r="A98" s="15"/>
      <c r="B98" s="253"/>
      <c r="C98" s="254"/>
      <c r="D98" s="232" t="s">
        <v>202</v>
      </c>
      <c r="E98" s="255" t="s">
        <v>19</v>
      </c>
      <c r="F98" s="256" t="s">
        <v>205</v>
      </c>
      <c r="G98" s="254"/>
      <c r="H98" s="257">
        <v>84</v>
      </c>
      <c r="I98" s="258"/>
      <c r="J98" s="254"/>
      <c r="K98" s="254"/>
      <c r="L98" s="259"/>
      <c r="M98" s="260"/>
      <c r="N98" s="261"/>
      <c r="O98" s="261"/>
      <c r="P98" s="261"/>
      <c r="Q98" s="261"/>
      <c r="R98" s="261"/>
      <c r="S98" s="261"/>
      <c r="T98" s="262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63" t="s">
        <v>202</v>
      </c>
      <c r="AU98" s="263" t="s">
        <v>80</v>
      </c>
      <c r="AV98" s="15" t="s">
        <v>112</v>
      </c>
      <c r="AW98" s="15" t="s">
        <v>32</v>
      </c>
      <c r="AX98" s="15" t="s">
        <v>78</v>
      </c>
      <c r="AY98" s="263" t="s">
        <v>187</v>
      </c>
    </row>
    <row r="99" s="2" customFormat="1" ht="16.5" customHeight="1">
      <c r="A99" s="39"/>
      <c r="B99" s="40"/>
      <c r="C99" s="212" t="s">
        <v>80</v>
      </c>
      <c r="D99" s="212" t="s">
        <v>188</v>
      </c>
      <c r="E99" s="213" t="s">
        <v>477</v>
      </c>
      <c r="F99" s="214" t="s">
        <v>478</v>
      </c>
      <c r="G99" s="215" t="s">
        <v>303</v>
      </c>
      <c r="H99" s="216">
        <v>7.5599999999999996</v>
      </c>
      <c r="I99" s="217"/>
      <c r="J99" s="218">
        <f>ROUND(I99*H99,2)</f>
        <v>0</v>
      </c>
      <c r="K99" s="214" t="s">
        <v>19</v>
      </c>
      <c r="L99" s="45"/>
      <c r="M99" s="219" t="s">
        <v>19</v>
      </c>
      <c r="N99" s="220" t="s">
        <v>42</v>
      </c>
      <c r="O99" s="85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3" t="s">
        <v>112</v>
      </c>
      <c r="AT99" s="223" t="s">
        <v>188</v>
      </c>
      <c r="AU99" s="223" t="s">
        <v>80</v>
      </c>
      <c r="AY99" s="18" t="s">
        <v>187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8" t="s">
        <v>78</v>
      </c>
      <c r="BK99" s="224">
        <f>ROUND(I99*H99,2)</f>
        <v>0</v>
      </c>
      <c r="BL99" s="18" t="s">
        <v>112</v>
      </c>
      <c r="BM99" s="223" t="s">
        <v>650</v>
      </c>
    </row>
    <row r="100" s="2" customFormat="1">
      <c r="A100" s="39"/>
      <c r="B100" s="40"/>
      <c r="C100" s="41"/>
      <c r="D100" s="232" t="s">
        <v>315</v>
      </c>
      <c r="E100" s="41"/>
      <c r="F100" s="274" t="s">
        <v>480</v>
      </c>
      <c r="G100" s="41"/>
      <c r="H100" s="41"/>
      <c r="I100" s="227"/>
      <c r="J100" s="41"/>
      <c r="K100" s="41"/>
      <c r="L100" s="45"/>
      <c r="M100" s="228"/>
      <c r="N100" s="229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315</v>
      </c>
      <c r="AU100" s="18" t="s">
        <v>80</v>
      </c>
    </row>
    <row r="101" s="13" customFormat="1">
      <c r="A101" s="13"/>
      <c r="B101" s="230"/>
      <c r="C101" s="231"/>
      <c r="D101" s="232" t="s">
        <v>202</v>
      </c>
      <c r="E101" s="233" t="s">
        <v>19</v>
      </c>
      <c r="F101" s="234" t="s">
        <v>626</v>
      </c>
      <c r="G101" s="231"/>
      <c r="H101" s="235">
        <v>5.7599999999999998</v>
      </c>
      <c r="I101" s="236"/>
      <c r="J101" s="231"/>
      <c r="K101" s="231"/>
      <c r="L101" s="237"/>
      <c r="M101" s="238"/>
      <c r="N101" s="239"/>
      <c r="O101" s="239"/>
      <c r="P101" s="239"/>
      <c r="Q101" s="239"/>
      <c r="R101" s="239"/>
      <c r="S101" s="239"/>
      <c r="T101" s="24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202</v>
      </c>
      <c r="AU101" s="241" t="s">
        <v>80</v>
      </c>
      <c r="AV101" s="13" t="s">
        <v>80</v>
      </c>
      <c r="AW101" s="13" t="s">
        <v>32</v>
      </c>
      <c r="AX101" s="13" t="s">
        <v>71</v>
      </c>
      <c r="AY101" s="241" t="s">
        <v>187</v>
      </c>
    </row>
    <row r="102" s="14" customFormat="1">
      <c r="A102" s="14"/>
      <c r="B102" s="242"/>
      <c r="C102" s="243"/>
      <c r="D102" s="232" t="s">
        <v>202</v>
      </c>
      <c r="E102" s="244" t="s">
        <v>19</v>
      </c>
      <c r="F102" s="245" t="s">
        <v>482</v>
      </c>
      <c r="G102" s="243"/>
      <c r="H102" s="246">
        <v>5.7599999999999998</v>
      </c>
      <c r="I102" s="247"/>
      <c r="J102" s="243"/>
      <c r="K102" s="243"/>
      <c r="L102" s="248"/>
      <c r="M102" s="249"/>
      <c r="N102" s="250"/>
      <c r="O102" s="250"/>
      <c r="P102" s="250"/>
      <c r="Q102" s="250"/>
      <c r="R102" s="250"/>
      <c r="S102" s="250"/>
      <c r="T102" s="25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202</v>
      </c>
      <c r="AU102" s="252" t="s">
        <v>80</v>
      </c>
      <c r="AV102" s="14" t="s">
        <v>91</v>
      </c>
      <c r="AW102" s="14" t="s">
        <v>32</v>
      </c>
      <c r="AX102" s="14" t="s">
        <v>71</v>
      </c>
      <c r="AY102" s="252" t="s">
        <v>187</v>
      </c>
    </row>
    <row r="103" s="13" customFormat="1">
      <c r="A103" s="13"/>
      <c r="B103" s="230"/>
      <c r="C103" s="231"/>
      <c r="D103" s="232" t="s">
        <v>202</v>
      </c>
      <c r="E103" s="233" t="s">
        <v>19</v>
      </c>
      <c r="F103" s="234" t="s">
        <v>627</v>
      </c>
      <c r="G103" s="231"/>
      <c r="H103" s="235">
        <v>1.8</v>
      </c>
      <c r="I103" s="236"/>
      <c r="J103" s="231"/>
      <c r="K103" s="231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202</v>
      </c>
      <c r="AU103" s="241" t="s">
        <v>80</v>
      </c>
      <c r="AV103" s="13" t="s">
        <v>80</v>
      </c>
      <c r="AW103" s="13" t="s">
        <v>32</v>
      </c>
      <c r="AX103" s="13" t="s">
        <v>71</v>
      </c>
      <c r="AY103" s="241" t="s">
        <v>187</v>
      </c>
    </row>
    <row r="104" s="14" customFormat="1">
      <c r="A104" s="14"/>
      <c r="B104" s="242"/>
      <c r="C104" s="243"/>
      <c r="D104" s="232" t="s">
        <v>202</v>
      </c>
      <c r="E104" s="244" t="s">
        <v>19</v>
      </c>
      <c r="F104" s="245" t="s">
        <v>484</v>
      </c>
      <c r="G104" s="243"/>
      <c r="H104" s="246">
        <v>1.8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202</v>
      </c>
      <c r="AU104" s="252" t="s">
        <v>80</v>
      </c>
      <c r="AV104" s="14" t="s">
        <v>91</v>
      </c>
      <c r="AW104" s="14" t="s">
        <v>32</v>
      </c>
      <c r="AX104" s="14" t="s">
        <v>71</v>
      </c>
      <c r="AY104" s="252" t="s">
        <v>187</v>
      </c>
    </row>
    <row r="105" s="15" customFormat="1">
      <c r="A105" s="15"/>
      <c r="B105" s="253"/>
      <c r="C105" s="254"/>
      <c r="D105" s="232" t="s">
        <v>202</v>
      </c>
      <c r="E105" s="255" t="s">
        <v>19</v>
      </c>
      <c r="F105" s="256" t="s">
        <v>205</v>
      </c>
      <c r="G105" s="254"/>
      <c r="H105" s="257">
        <v>7.5599999999999996</v>
      </c>
      <c r="I105" s="258"/>
      <c r="J105" s="254"/>
      <c r="K105" s="254"/>
      <c r="L105" s="259"/>
      <c r="M105" s="260"/>
      <c r="N105" s="261"/>
      <c r="O105" s="261"/>
      <c r="P105" s="261"/>
      <c r="Q105" s="261"/>
      <c r="R105" s="261"/>
      <c r="S105" s="261"/>
      <c r="T105" s="262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3" t="s">
        <v>202</v>
      </c>
      <c r="AU105" s="263" t="s">
        <v>80</v>
      </c>
      <c r="AV105" s="15" t="s">
        <v>112</v>
      </c>
      <c r="AW105" s="15" t="s">
        <v>32</v>
      </c>
      <c r="AX105" s="15" t="s">
        <v>78</v>
      </c>
      <c r="AY105" s="263" t="s">
        <v>187</v>
      </c>
    </row>
    <row r="106" s="2" customFormat="1" ht="16.5" customHeight="1">
      <c r="A106" s="39"/>
      <c r="B106" s="40"/>
      <c r="C106" s="212" t="s">
        <v>91</v>
      </c>
      <c r="D106" s="212" t="s">
        <v>188</v>
      </c>
      <c r="E106" s="213" t="s">
        <v>494</v>
      </c>
      <c r="F106" s="214" t="s">
        <v>491</v>
      </c>
      <c r="G106" s="215" t="s">
        <v>492</v>
      </c>
      <c r="H106" s="216">
        <v>12.5</v>
      </c>
      <c r="I106" s="217"/>
      <c r="J106" s="218">
        <f>ROUND(I106*H106,2)</f>
        <v>0</v>
      </c>
      <c r="K106" s="214" t="s">
        <v>19</v>
      </c>
      <c r="L106" s="45"/>
      <c r="M106" s="219" t="s">
        <v>19</v>
      </c>
      <c r="N106" s="220" t="s">
        <v>42</v>
      </c>
      <c r="O106" s="85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3" t="s">
        <v>112</v>
      </c>
      <c r="AT106" s="223" t="s">
        <v>188</v>
      </c>
      <c r="AU106" s="223" t="s">
        <v>80</v>
      </c>
      <c r="AY106" s="18" t="s">
        <v>187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8" t="s">
        <v>78</v>
      </c>
      <c r="BK106" s="224">
        <f>ROUND(I106*H106,2)</f>
        <v>0</v>
      </c>
      <c r="BL106" s="18" t="s">
        <v>112</v>
      </c>
      <c r="BM106" s="223" t="s">
        <v>651</v>
      </c>
    </row>
    <row r="107" s="13" customFormat="1">
      <c r="A107" s="13"/>
      <c r="B107" s="230"/>
      <c r="C107" s="231"/>
      <c r="D107" s="232" t="s">
        <v>202</v>
      </c>
      <c r="E107" s="233" t="s">
        <v>19</v>
      </c>
      <c r="F107" s="234" t="s">
        <v>631</v>
      </c>
      <c r="G107" s="231"/>
      <c r="H107" s="235">
        <v>12.5</v>
      </c>
      <c r="I107" s="236"/>
      <c r="J107" s="231"/>
      <c r="K107" s="231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202</v>
      </c>
      <c r="AU107" s="241" t="s">
        <v>80</v>
      </c>
      <c r="AV107" s="13" t="s">
        <v>80</v>
      </c>
      <c r="AW107" s="13" t="s">
        <v>32</v>
      </c>
      <c r="AX107" s="13" t="s">
        <v>71</v>
      </c>
      <c r="AY107" s="241" t="s">
        <v>187</v>
      </c>
    </row>
    <row r="108" s="14" customFormat="1">
      <c r="A108" s="14"/>
      <c r="B108" s="242"/>
      <c r="C108" s="243"/>
      <c r="D108" s="232" t="s">
        <v>202</v>
      </c>
      <c r="E108" s="244" t="s">
        <v>19</v>
      </c>
      <c r="F108" s="245" t="s">
        <v>632</v>
      </c>
      <c r="G108" s="243"/>
      <c r="H108" s="246">
        <v>12.5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202</v>
      </c>
      <c r="AU108" s="252" t="s">
        <v>80</v>
      </c>
      <c r="AV108" s="14" t="s">
        <v>91</v>
      </c>
      <c r="AW108" s="14" t="s">
        <v>32</v>
      </c>
      <c r="AX108" s="14" t="s">
        <v>71</v>
      </c>
      <c r="AY108" s="252" t="s">
        <v>187</v>
      </c>
    </row>
    <row r="109" s="15" customFormat="1">
      <c r="A109" s="15"/>
      <c r="B109" s="253"/>
      <c r="C109" s="254"/>
      <c r="D109" s="232" t="s">
        <v>202</v>
      </c>
      <c r="E109" s="255" t="s">
        <v>19</v>
      </c>
      <c r="F109" s="256" t="s">
        <v>205</v>
      </c>
      <c r="G109" s="254"/>
      <c r="H109" s="257">
        <v>12.5</v>
      </c>
      <c r="I109" s="258"/>
      <c r="J109" s="254"/>
      <c r="K109" s="254"/>
      <c r="L109" s="259"/>
      <c r="M109" s="260"/>
      <c r="N109" s="261"/>
      <c r="O109" s="261"/>
      <c r="P109" s="261"/>
      <c r="Q109" s="261"/>
      <c r="R109" s="261"/>
      <c r="S109" s="261"/>
      <c r="T109" s="262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3" t="s">
        <v>202</v>
      </c>
      <c r="AU109" s="263" t="s">
        <v>80</v>
      </c>
      <c r="AV109" s="15" t="s">
        <v>112</v>
      </c>
      <c r="AW109" s="15" t="s">
        <v>32</v>
      </c>
      <c r="AX109" s="15" t="s">
        <v>78</v>
      </c>
      <c r="AY109" s="263" t="s">
        <v>187</v>
      </c>
    </row>
    <row r="110" s="2" customFormat="1" ht="16.5" customHeight="1">
      <c r="A110" s="39"/>
      <c r="B110" s="40"/>
      <c r="C110" s="212" t="s">
        <v>112</v>
      </c>
      <c r="D110" s="212" t="s">
        <v>188</v>
      </c>
      <c r="E110" s="213" t="s">
        <v>498</v>
      </c>
      <c r="F110" s="214" t="s">
        <v>499</v>
      </c>
      <c r="G110" s="215" t="s">
        <v>191</v>
      </c>
      <c r="H110" s="216">
        <v>3.8999999999999999</v>
      </c>
      <c r="I110" s="217"/>
      <c r="J110" s="218">
        <f>ROUND(I110*H110,2)</f>
        <v>0</v>
      </c>
      <c r="K110" s="214" t="s">
        <v>19</v>
      </c>
      <c r="L110" s="45"/>
      <c r="M110" s="219" t="s">
        <v>19</v>
      </c>
      <c r="N110" s="220" t="s">
        <v>42</v>
      </c>
      <c r="O110" s="85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3" t="s">
        <v>112</v>
      </c>
      <c r="AT110" s="223" t="s">
        <v>188</v>
      </c>
      <c r="AU110" s="223" t="s">
        <v>80</v>
      </c>
      <c r="AY110" s="18" t="s">
        <v>187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8" t="s">
        <v>78</v>
      </c>
      <c r="BK110" s="224">
        <f>ROUND(I110*H110,2)</f>
        <v>0</v>
      </c>
      <c r="BL110" s="18" t="s">
        <v>112</v>
      </c>
      <c r="BM110" s="223" t="s">
        <v>652</v>
      </c>
    </row>
    <row r="111" s="13" customFormat="1">
      <c r="A111" s="13"/>
      <c r="B111" s="230"/>
      <c r="C111" s="231"/>
      <c r="D111" s="232" t="s">
        <v>202</v>
      </c>
      <c r="E111" s="233" t="s">
        <v>19</v>
      </c>
      <c r="F111" s="234" t="s">
        <v>636</v>
      </c>
      <c r="G111" s="231"/>
      <c r="H111" s="235">
        <v>3.8999999999999999</v>
      </c>
      <c r="I111" s="236"/>
      <c r="J111" s="231"/>
      <c r="K111" s="231"/>
      <c r="L111" s="237"/>
      <c r="M111" s="238"/>
      <c r="N111" s="239"/>
      <c r="O111" s="239"/>
      <c r="P111" s="239"/>
      <c r="Q111" s="239"/>
      <c r="R111" s="239"/>
      <c r="S111" s="239"/>
      <c r="T111" s="24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1" t="s">
        <v>202</v>
      </c>
      <c r="AU111" s="241" t="s">
        <v>80</v>
      </c>
      <c r="AV111" s="13" t="s">
        <v>80</v>
      </c>
      <c r="AW111" s="13" t="s">
        <v>32</v>
      </c>
      <c r="AX111" s="13" t="s">
        <v>71</v>
      </c>
      <c r="AY111" s="241" t="s">
        <v>187</v>
      </c>
    </row>
    <row r="112" s="15" customFormat="1">
      <c r="A112" s="15"/>
      <c r="B112" s="253"/>
      <c r="C112" s="254"/>
      <c r="D112" s="232" t="s">
        <v>202</v>
      </c>
      <c r="E112" s="255" t="s">
        <v>19</v>
      </c>
      <c r="F112" s="256" t="s">
        <v>205</v>
      </c>
      <c r="G112" s="254"/>
      <c r="H112" s="257">
        <v>3.8999999999999999</v>
      </c>
      <c r="I112" s="258"/>
      <c r="J112" s="254"/>
      <c r="K112" s="254"/>
      <c r="L112" s="259"/>
      <c r="M112" s="260"/>
      <c r="N112" s="261"/>
      <c r="O112" s="261"/>
      <c r="P112" s="261"/>
      <c r="Q112" s="261"/>
      <c r="R112" s="261"/>
      <c r="S112" s="261"/>
      <c r="T112" s="262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3" t="s">
        <v>202</v>
      </c>
      <c r="AU112" s="263" t="s">
        <v>80</v>
      </c>
      <c r="AV112" s="15" t="s">
        <v>112</v>
      </c>
      <c r="AW112" s="15" t="s">
        <v>32</v>
      </c>
      <c r="AX112" s="15" t="s">
        <v>78</v>
      </c>
      <c r="AY112" s="263" t="s">
        <v>187</v>
      </c>
    </row>
    <row r="113" s="2" customFormat="1" ht="16.5" customHeight="1">
      <c r="A113" s="39"/>
      <c r="B113" s="40"/>
      <c r="C113" s="264" t="s">
        <v>216</v>
      </c>
      <c r="D113" s="264" t="s">
        <v>244</v>
      </c>
      <c r="E113" s="265" t="s">
        <v>301</v>
      </c>
      <c r="F113" s="266" t="s">
        <v>302</v>
      </c>
      <c r="G113" s="267" t="s">
        <v>303</v>
      </c>
      <c r="H113" s="268">
        <v>0.39000000000000001</v>
      </c>
      <c r="I113" s="269"/>
      <c r="J113" s="270">
        <f>ROUND(I113*H113,2)</f>
        <v>0</v>
      </c>
      <c r="K113" s="266" t="s">
        <v>19</v>
      </c>
      <c r="L113" s="271"/>
      <c r="M113" s="272" t="s">
        <v>19</v>
      </c>
      <c r="N113" s="273" t="s">
        <v>42</v>
      </c>
      <c r="O113" s="85"/>
      <c r="P113" s="221">
        <f>O113*H113</f>
        <v>0</v>
      </c>
      <c r="Q113" s="221">
        <v>0.20000000000000001</v>
      </c>
      <c r="R113" s="221">
        <f>Q113*H113</f>
        <v>0.078000000000000014</v>
      </c>
      <c r="S113" s="221">
        <v>0</v>
      </c>
      <c r="T113" s="222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3" t="s">
        <v>234</v>
      </c>
      <c r="AT113" s="223" t="s">
        <v>244</v>
      </c>
      <c r="AU113" s="223" t="s">
        <v>80</v>
      </c>
      <c r="AY113" s="18" t="s">
        <v>187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8" t="s">
        <v>78</v>
      </c>
      <c r="BK113" s="224">
        <f>ROUND(I113*H113,2)</f>
        <v>0</v>
      </c>
      <c r="BL113" s="18" t="s">
        <v>112</v>
      </c>
      <c r="BM113" s="223" t="s">
        <v>653</v>
      </c>
    </row>
    <row r="114" s="13" customFormat="1">
      <c r="A114" s="13"/>
      <c r="B114" s="230"/>
      <c r="C114" s="231"/>
      <c r="D114" s="232" t="s">
        <v>202</v>
      </c>
      <c r="E114" s="231"/>
      <c r="F114" s="234" t="s">
        <v>638</v>
      </c>
      <c r="G114" s="231"/>
      <c r="H114" s="235">
        <v>0.39000000000000001</v>
      </c>
      <c r="I114" s="236"/>
      <c r="J114" s="231"/>
      <c r="K114" s="231"/>
      <c r="L114" s="237"/>
      <c r="M114" s="238"/>
      <c r="N114" s="239"/>
      <c r="O114" s="239"/>
      <c r="P114" s="239"/>
      <c r="Q114" s="239"/>
      <c r="R114" s="239"/>
      <c r="S114" s="239"/>
      <c r="T114" s="24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202</v>
      </c>
      <c r="AU114" s="241" t="s">
        <v>80</v>
      </c>
      <c r="AV114" s="13" t="s">
        <v>80</v>
      </c>
      <c r="AW114" s="13" t="s">
        <v>4</v>
      </c>
      <c r="AX114" s="13" t="s">
        <v>78</v>
      </c>
      <c r="AY114" s="241" t="s">
        <v>187</v>
      </c>
    </row>
    <row r="115" s="2" customFormat="1" ht="16.5" customHeight="1">
      <c r="A115" s="39"/>
      <c r="B115" s="40"/>
      <c r="C115" s="212" t="s">
        <v>223</v>
      </c>
      <c r="D115" s="212" t="s">
        <v>188</v>
      </c>
      <c r="E115" s="213" t="s">
        <v>504</v>
      </c>
      <c r="F115" s="214" t="s">
        <v>505</v>
      </c>
      <c r="G115" s="215" t="s">
        <v>362</v>
      </c>
      <c r="H115" s="216">
        <v>1</v>
      </c>
      <c r="I115" s="217"/>
      <c r="J115" s="218">
        <f>ROUND(I115*H115,2)</f>
        <v>0</v>
      </c>
      <c r="K115" s="214" t="s">
        <v>19</v>
      </c>
      <c r="L115" s="45"/>
      <c r="M115" s="219" t="s">
        <v>19</v>
      </c>
      <c r="N115" s="220" t="s">
        <v>42</v>
      </c>
      <c r="O115" s="85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3" t="s">
        <v>112</v>
      </c>
      <c r="AT115" s="223" t="s">
        <v>188</v>
      </c>
      <c r="AU115" s="223" t="s">
        <v>80</v>
      </c>
      <c r="AY115" s="18" t="s">
        <v>187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8" t="s">
        <v>78</v>
      </c>
      <c r="BK115" s="224">
        <f>ROUND(I115*H115,2)</f>
        <v>0</v>
      </c>
      <c r="BL115" s="18" t="s">
        <v>112</v>
      </c>
      <c r="BM115" s="223" t="s">
        <v>654</v>
      </c>
    </row>
    <row r="116" s="2" customFormat="1">
      <c r="A116" s="39"/>
      <c r="B116" s="40"/>
      <c r="C116" s="41"/>
      <c r="D116" s="232" t="s">
        <v>315</v>
      </c>
      <c r="E116" s="41"/>
      <c r="F116" s="274" t="s">
        <v>640</v>
      </c>
      <c r="G116" s="41"/>
      <c r="H116" s="41"/>
      <c r="I116" s="227"/>
      <c r="J116" s="41"/>
      <c r="K116" s="41"/>
      <c r="L116" s="45"/>
      <c r="M116" s="277"/>
      <c r="N116" s="278"/>
      <c r="O116" s="279"/>
      <c r="P116" s="279"/>
      <c r="Q116" s="279"/>
      <c r="R116" s="279"/>
      <c r="S116" s="279"/>
      <c r="T116" s="280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315</v>
      </c>
      <c r="AU116" s="18" t="s">
        <v>80</v>
      </c>
    </row>
    <row r="117" s="2" customFormat="1" ht="6.96" customHeight="1">
      <c r="A117" s="39"/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45"/>
      <c r="M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</sheetData>
  <sheetProtection sheet="1" autoFilter="0" formatColumns="0" formatRows="0" objects="1" scenarios="1" spinCount="100000" saltValue="Lsjs3PyPiG5SUZtVH2x5Q92DrGvVGdaD/7G1qGepwF2tb7KRCXJg9IkRWHjbMEzET9gNSkWDUBYUrkVgdr/l3A==" hashValue="81ap5XZa6eYEBqxAV9fggF5LMKOCRCvIjnmql5KlE7Y3C+bY2/U3LbK9Iej5Kywc4DSqw90sB3Pz6YRMn42vng==" algorithmName="SHA-512" password="CC35"/>
  <autoFilter ref="C92:K116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Vychodilova-NB\Vychodilova</dc:creator>
  <cp:lastModifiedBy>Vychodilova-NB\Vychodilova</cp:lastModifiedBy>
  <dcterms:created xsi:type="dcterms:W3CDTF">2022-06-23T08:54:51Z</dcterms:created>
  <dcterms:modified xsi:type="dcterms:W3CDTF">2022-06-23T08:55:30Z</dcterms:modified>
</cp:coreProperties>
</file>